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600" windowHeight="11010" tabRatio="851" firstSheet="1" activeTab="1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Actif" sheetId="10" r:id="rId10"/>
    <sheet name="Passif" sheetId="11" r:id="rId11"/>
    <sheet name="Charges" sheetId="12" r:id="rId12"/>
    <sheet name="Produits" sheetId="13" r:id="rId13"/>
    <sheet name="Commentaires" sheetId="14" r:id="rId14"/>
    <sheet name="Glossaire" sheetId="15" r:id="rId15"/>
  </sheets>
  <definedNames/>
  <calcPr fullCalcOnLoad="1"/>
</workbook>
</file>

<file path=xl/sharedStrings.xml><?xml version="1.0" encoding="utf-8"?>
<sst xmlns="http://schemas.openxmlformats.org/spreadsheetml/2006/main" count="548" uniqueCount="354">
  <si>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</si>
  <si>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</si>
  <si>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</si>
  <si>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</si>
  <si>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</si>
  <si>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</si>
  <si>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</si>
  <si>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</si>
  <si>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</si>
  <si>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</si>
  <si>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</si>
  <si>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</si>
  <si>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</si>
  <si>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</si>
  <si>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</si>
  <si>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</si>
  <si>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</si>
  <si>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</si>
  <si>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</si>
  <si>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</si>
  <si>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</si>
  <si>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</si>
  <si>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</si>
  <si>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</si>
  <si>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</si>
  <si>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</si>
  <si>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</si>
  <si>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</si>
  <si>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</si>
  <si>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</si>
  <si>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</si>
  <si>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</si>
  <si>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</si>
  <si>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</si>
  <si>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</si>
  <si>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</si>
  <si>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</si>
  <si>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</si>
  <si>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</si>
  <si>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</si>
  <si>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</si>
  <si>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</si>
  <si>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</si>
  <si>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</si>
  <si>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</si>
  <si>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</si>
  <si>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</si>
  <si>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</si>
  <si>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</si>
  <si>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</si>
  <si>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</si>
  <si>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</si>
  <si>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</si>
  <si>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</si>
  <si>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</si>
  <si>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</si>
  <si>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</si>
  <si>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</si>
  <si>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</si>
  <si>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</si>
  <si>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</si>
  <si>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</si>
  <si>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</si>
  <si>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</si>
  <si>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</si>
  <si>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</si>
  <si>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</si>
  <si>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</si>
  <si>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</si>
  <si>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</si>
  <si>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</si>
  <si>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</si>
  <si>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</si>
  <si>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</si>
  <si>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</si>
  <si>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</si>
  <si>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</si>
  <si>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</si>
  <si>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</si>
  <si>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</si>
  <si>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</si>
  <si>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</si>
  <si>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</si>
  <si>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</si>
  <si>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</si>
  <si>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</si>
  <si>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</si>
  <si>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</si>
  <si>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</si>
  <si>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</si>
  <si>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</si>
  <si>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</si>
  <si>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</si>
  <si>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</si>
  <si>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</si>
  <si>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</si>
  <si>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</si>
  <si>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</si>
  <si>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</si>
  <si>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</si>
  <si>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</si>
  <si>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</si>
  <si>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</si>
  <si>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</si>
  <si>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</si>
  <si>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</si>
  <si>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</si>
  <si>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</si>
  <si>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</si>
  <si>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</si>
  <si>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</si>
  <si>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</si>
  <si>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</si>
  <si>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</si>
  <si>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</si>
  <si>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</si>
  <si>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</si>
  <si>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</si>
  <si>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</si>
  <si>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</si>
  <si>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</si>
  <si>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</si>
  <si>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</si>
  <si>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</si>
  <si>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</si>
  <si>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</si>
  <si>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</si>
  <si>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</si>
  <si>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</si>
  <si>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</si>
  <si>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</si>
  <si>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</si>
  <si>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</si>
  <si>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</si>
  <si>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</si>
  <si>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</si>
  <si>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</si>
  <si>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</si>
  <si>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</si>
  <si>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</si>
  <si>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</si>
  <si>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</si>
  <si>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</si>
  <si>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</si>
  <si>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</si>
  <si>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</si>
  <si>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</si>
  <si>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</si>
  <si>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</si>
  <si>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</si>
  <si>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</si>
  <si>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</si>
  <si>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</si>
  <si>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</si>
  <si>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</si>
  <si>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</si>
  <si>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</si>
  <si>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</si>
  <si>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</si>
  <si>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</si>
  <si>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</si>
  <si>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</si>
  <si>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</si>
  <si>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</si>
  <si>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</si>
  <si>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</si>
  <si>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</si>
  <si>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</si>
  <si>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</si>
  <si>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</si>
  <si>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</si>
  <si>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</si>
  <si>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</si>
  <si>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</si>
  <si>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</si>
  <si>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</si>
  <si>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</si>
  <si>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</si>
  <si>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</si>
  <si>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</si>
  <si>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</si>
  <si>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</si>
  <si>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</si>
  <si>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</si>
  <si>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</si>
  <si>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</si>
  <si>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</si>
  <si>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</si>
  <si>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</si>
  <si>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</si>
  <si>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</si>
  <si>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</si>
  <si>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</si>
  <si>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</si>
  <si>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</si>
  <si>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</si>
  <si>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</si>
  <si>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</si>
  <si>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</si>
  <si>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</si>
  <si>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</si>
  <si>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</si>
  <si>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</si>
  <si>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</si>
  <si>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</si>
  <si>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</si>
  <si>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</si>
  <si>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</si>
  <si>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</si>
  <si>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</si>
  <si>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</si>
  <si>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</si>
  <si>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</si>
  <si>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</si>
  <si>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</si>
  <si>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</si>
  <si>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</si>
  <si>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</si>
  <si>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</si>
  <si>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</si>
  <si>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</si>
  <si>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</si>
  <si>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</si>
  <si>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</si>
  <si>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</si>
  <si>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</si>
  <si>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</si>
  <si>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</si>
  <si>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</si>
  <si>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</si>
  <si>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</si>
  <si>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</si>
  <si>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</si>
  <si>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</si>
  <si>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</si>
  <si>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</si>
  <si>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</si>
  <si>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</si>
  <si>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</si>
  <si>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</si>
  <si>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</si>
  <si>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</si>
  <si>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</si>
  <si>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</si>
  <si>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</si>
  <si>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</si>
  <si>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</si>
  <si>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</si>
  <si>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</si>
  <si>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</si>
  <si>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</si>
  <si>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</si>
  <si>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</si>
  <si>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</si>
  <si>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</si>
  <si>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</si>
  <si>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</si>
  <si>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</si>
  <si>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</si>
  <si>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</si>
  <si>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</si>
  <si>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</si>
  <si>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</si>
  <si>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</si>
  <si>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</si>
  <si>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</si>
  <si>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</si>
  <si>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</si>
  <si>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</si>
  <si>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</si>
  <si>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</si>
  <si>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</si>
  <si>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</si>
  <si>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</si>
  <si>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</si>
  <si>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</si>
  <si>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</si>
  <si>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</si>
  <si>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</si>
  <si>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</si>
  <si>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</si>
  <si>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</si>
  <si>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</si>
  <si>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</si>
  <si>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</si>
  <si>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</si>
  <si>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</si>
  <si>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Administration communale de :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</si>
  <si>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</si>
  <si>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</si>
  <si>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</si>
  <si>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</si>
  <si>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</si>
  <si>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</si>
  <si>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</si>
  <si>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</si>
  <si>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</si>
  <si>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</si>
  <si>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</si>
  <si>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</si>
  <si>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</si>
  <si>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</si>
  <si>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</si>
  <si>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</si>
  <si>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</si>
  <si>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</si>
  <si>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</si>
  <si>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</si>
  <si>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</si>
  <si>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</si>
  <si>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</si>
  <si>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</si>
  <si>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</si>
  <si>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</si>
  <si>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</si>
  <si>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</si>
  <si>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</si>
  <si>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</si>
  <si>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</si>
  <si>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</si>
  <si>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</si>
  <si>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</si>
  <si>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</si>
  <si>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</si>
  <si>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</si>
  <si>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</si>
  <si>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</si>
  <si>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</si>
  <si>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</si>
  <si>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</si>
  <si>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</si>
  <si>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</si>
  <si>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</si>
  <si>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</si>
  <si>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</si>
  <si>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</si>
  <si>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</si>
  <si>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</si>
  <si>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</si>
  <si>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</si>
  <si>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</si>
  <si>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SPW.INTERIEUR &amp; ACTION SOCIALE</t>
  </si>
  <si>
    <t>DAVERDISSE</t>
  </si>
  <si>
    <t>GRAND PLACE, 1</t>
  </si>
  <si>
    <t>6929 HAUT-FAYS</t>
  </si>
  <si>
    <t>www.daverdisse.be</t>
  </si>
  <si>
    <t>Compte</t>
  </si>
  <si>
    <t>Cécile KIEBOOMS</t>
  </si>
  <si>
    <t>061588195</t>
  </si>
  <si>
    <t>061587137</t>
  </si>
  <si>
    <t>cecile.kiebooms@daverdisse.be</t>
  </si>
  <si>
    <t>Martine TRZNADEL</t>
  </si>
  <si>
    <t>061510151</t>
  </si>
  <si>
    <t>martine.trznadel@daverdisse.be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</si>
</sst>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Vrai&quot;;&quot;Vrai&quot;;&quot;Faux&quot;"/>
    <numFmt numFmtId="185" formatCode="&quot;Actif&quot;;&quot;Actif&quot;;&quot;Inactif&quot;"/>
    <numFmt numFmtId="186" formatCode="&quot;soit&quot;\ \ 0"/>
    <numFmt numFmtId="187" formatCode="0\ &quot;pour&quot;"/>
    <numFmt numFmtId="188" formatCode="#,##0.00_ ;\-#,##0.00\ "/>
    <numFmt numFmtId="189" formatCode="0.000"/>
    <numFmt numFmtId="190" formatCode="0.0%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_-* #,##0.0\ &quot;€&quot;_-;\-* #,##0.0\ &quot;€&quot;_-;_-* &quot;-&quot;??\ &quot;€&quot;_-;_-@_-"/>
    <numFmt numFmtId="197" formatCode="_-* #,##0\ &quot;€&quot;_-;\-* #,##0\ &quot;€&quot;_-;_-* &quot;-&quot;??\ &quot;€&quot;_-;_-@_-"/>
    <numFmt numFmtId="198" formatCode="#,##0.000"/>
    <numFmt numFmtId="199" formatCode="#,##0.00\ &quot;€&quot;"/>
    <numFmt numFmtId="200" formatCode="#,##0_ ;\-#,##0\ "/>
    <numFmt numFmtId="201" formatCode="#,##0_ ;[Red]\-#,##0\ "/>
    <numFmt numFmtId="202" formatCode="&quot;Code I.N.S. : &quot;\ 0\ \ \ \ \ \ \ \ \ \ \ \ \ \ \ \ \ \ \ \ \ \ \ \ \ \ \ \ \ \ "/>
    <numFmt numFmtId="203" formatCode="&quot;Code I.N.S. : &quot;\ 0"/>
    <numFmt numFmtId="204" formatCode="&quot;COMPTES ANNUELS &quot;0"/>
    <numFmt numFmtId="205" formatCode="0;[Red]0"/>
    <numFmt numFmtId="206" formatCode="_-* #,##0.000\ _€_-;\-* #,##0.000\ _€_-;_-* &quot;-&quot;??\ _€_-;_-@_-"/>
    <numFmt numFmtId="207" formatCode="_-* #.##0\ _€_-;\-* #.##0\ _€_-;_-* &quot;-&quot;??\ _€_-;_-@_-"/>
    <numFmt numFmtId="208" formatCode="[$€-2]\ #,##0.00_);[Red]\([$€-2]\ #,##0.00\)"/>
    <numFmt numFmtId="209" formatCode="_-* #\,##0\ _€_-;\-* #\,##0\ _€_-;_-* &quot;-&quot;??\ _€_-;_-@_-"/>
  </numFmts>
  <fonts count="8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0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 val="single"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 val="single"/>
      <sz val="9.5"/>
      <name val="Verdana"/>
      <family val="2"/>
    </font>
    <font>
      <b/>
      <i/>
      <sz val="9.5"/>
      <name val="Verdana"/>
      <family val="2"/>
    </font>
    <font>
      <u val="single"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5"/>
      <color indexed="9"/>
      <name val="Verdana"/>
      <family val="2"/>
    </font>
    <font>
      <b/>
      <sz val="18"/>
      <color indexed="10"/>
      <name val="Arial"/>
      <family val="2"/>
    </font>
    <font>
      <sz val="12"/>
      <color indexed="10"/>
      <name val="Tahom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8" fillId="0" borderId="0" xfId="60">
      <alignment/>
      <protection/>
    </xf>
    <xf numFmtId="0" fontId="8" fillId="0" borderId="0" xfId="62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9" fillId="0" borderId="0" xfId="61" applyFont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center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9" fillId="0" borderId="0" xfId="63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62" applyFont="1">
      <alignment/>
      <protection/>
    </xf>
    <xf numFmtId="0" fontId="12" fillId="0" borderId="0" xfId="62" applyFont="1">
      <alignment/>
      <protection/>
    </xf>
    <xf numFmtId="0" fontId="15" fillId="0" borderId="0" xfId="62" applyFont="1" applyAlignment="1">
      <alignment horizontal="center"/>
      <protection/>
    </xf>
    <xf numFmtId="3" fontId="12" fillId="0" borderId="0" xfId="62" applyNumberFormat="1" applyFont="1" applyAlignment="1">
      <alignment horizontal="centerContinuous"/>
      <protection/>
    </xf>
    <xf numFmtId="0" fontId="12" fillId="0" borderId="0" xfId="63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203" fontId="12" fillId="0" borderId="0" xfId="62" applyNumberFormat="1" applyFont="1" applyBorder="1" applyAlignment="1">
      <alignment horizontal="left" vertical="center"/>
      <protection/>
    </xf>
    <xf numFmtId="0" fontId="12" fillId="0" borderId="0" xfId="62" applyFont="1" applyBorder="1">
      <alignment/>
      <protection/>
    </xf>
    <xf numFmtId="203" fontId="13" fillId="0" borderId="0" xfId="62" applyNumberFormat="1" applyFont="1" applyBorder="1" applyAlignment="1">
      <alignment horizontal="left" vertical="center"/>
      <protection/>
    </xf>
    <xf numFmtId="0" fontId="12" fillId="0" borderId="0" xfId="62" applyFont="1" applyBorder="1" applyAlignment="1">
      <alignment horizontal="centerContinuous"/>
      <protection/>
    </xf>
    <xf numFmtId="0" fontId="13" fillId="0" borderId="0" xfId="62" applyFont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12" fillId="0" borderId="0" xfId="63" applyFont="1" applyBorder="1" applyAlignment="1">
      <alignment horizontal="left"/>
      <protection/>
    </xf>
    <xf numFmtId="0" fontId="12" fillId="0" borderId="0" xfId="63" applyFont="1" applyBorder="1" applyProtection="1">
      <alignment/>
      <protection hidden="1"/>
    </xf>
    <xf numFmtId="203" fontId="13" fillId="0" borderId="0" xfId="63" applyNumberFormat="1" applyFont="1" applyBorder="1" applyAlignment="1" applyProtection="1">
      <alignment horizontal="left" vertical="center"/>
      <protection hidden="1"/>
    </xf>
    <xf numFmtId="203" fontId="12" fillId="0" borderId="0" xfId="63" applyNumberFormat="1" applyFont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35" borderId="17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63" applyFont="1" applyBorder="1" applyAlignment="1">
      <alignment horizontal="left"/>
      <protection/>
    </xf>
    <xf numFmtId="0" fontId="16" fillId="0" borderId="0" xfId="63" applyFont="1" applyBorder="1" applyProtection="1">
      <alignment/>
      <protection hidden="1"/>
    </xf>
    <xf numFmtId="203" fontId="17" fillId="0" borderId="0" xfId="63" applyNumberFormat="1" applyFont="1" applyBorder="1" applyAlignment="1" applyProtection="1">
      <alignment horizontal="left" vertical="center"/>
      <protection hidden="1"/>
    </xf>
    <xf numFmtId="0" fontId="24" fillId="0" borderId="0" xfId="63" applyFont="1" applyAlignment="1">
      <alignment horizontal="centerContinuous"/>
      <protection/>
    </xf>
    <xf numFmtId="0" fontId="24" fillId="0" borderId="0" xfId="63" applyFont="1" applyAlignment="1" applyProtection="1">
      <alignment horizontal="centerContinuous"/>
      <protection hidden="1"/>
    </xf>
    <xf numFmtId="0" fontId="16" fillId="0" borderId="0" xfId="63" applyFont="1" applyAlignment="1">
      <alignment horizontal="right"/>
      <protection/>
    </xf>
    <xf numFmtId="0" fontId="16" fillId="0" borderId="0" xfId="63" applyFont="1" applyProtection="1">
      <alignment/>
      <protection hidden="1"/>
    </xf>
    <xf numFmtId="0" fontId="17" fillId="0" borderId="0" xfId="63" applyFont="1" applyAlignment="1">
      <alignment horizontal="right"/>
      <protection/>
    </xf>
    <xf numFmtId="0" fontId="17" fillId="0" borderId="0" xfId="63" applyFont="1" applyAlignment="1" applyProtection="1">
      <alignment horizontal="left"/>
      <protection hidden="1"/>
    </xf>
    <xf numFmtId="0" fontId="16" fillId="0" borderId="20" xfId="63" applyFont="1" applyBorder="1" applyAlignment="1" applyProtection="1">
      <alignment horizontal="center"/>
      <protection hidden="1"/>
    </xf>
    <xf numFmtId="0" fontId="16" fillId="0" borderId="0" xfId="63" applyFont="1" applyAlignment="1" applyProtection="1">
      <alignment horizontal="right"/>
      <protection hidden="1"/>
    </xf>
    <xf numFmtId="0" fontId="16" fillId="0" borderId="0" xfId="63" applyFont="1" applyAlignment="1" applyProtection="1">
      <alignment horizontal="left"/>
      <protection hidden="1"/>
    </xf>
    <xf numFmtId="0" fontId="16" fillId="0" borderId="21" xfId="63" applyFont="1" applyBorder="1" applyAlignment="1" applyProtection="1">
      <alignment horizontal="center"/>
      <protection hidden="1"/>
    </xf>
    <xf numFmtId="0" fontId="16" fillId="0" borderId="21" xfId="63" applyFont="1" applyBorder="1" applyAlignment="1" applyProtection="1" quotePrefix="1">
      <alignment horizontal="center"/>
      <protection hidden="1"/>
    </xf>
    <xf numFmtId="0" fontId="17" fillId="0" borderId="0" xfId="63" applyFont="1" applyProtection="1">
      <alignment/>
      <protection hidden="1"/>
    </xf>
    <xf numFmtId="0" fontId="16" fillId="0" borderId="22" xfId="63" applyFont="1" applyBorder="1" applyAlignment="1" applyProtection="1">
      <alignment horizontal="center"/>
      <protection hidden="1"/>
    </xf>
    <xf numFmtId="0" fontId="20" fillId="0" borderId="0" xfId="63" applyFont="1" applyAlignment="1">
      <alignment horizontal="right"/>
      <protection/>
    </xf>
    <xf numFmtId="0" fontId="20" fillId="0" borderId="0" xfId="63" applyFont="1" applyAlignment="1">
      <alignment horizontal="left"/>
      <protection/>
    </xf>
    <xf numFmtId="0" fontId="20" fillId="0" borderId="0" xfId="63" applyFont="1" applyAlignment="1">
      <alignment horizontal="center"/>
      <protection/>
    </xf>
    <xf numFmtId="0" fontId="20" fillId="0" borderId="0" xfId="63" applyFont="1">
      <alignment/>
      <protection/>
    </xf>
    <xf numFmtId="0" fontId="16" fillId="0" borderId="0" xfId="0" applyFont="1" applyAlignment="1">
      <alignment/>
    </xf>
    <xf numFmtId="0" fontId="24" fillId="0" borderId="0" xfId="61" applyFont="1" applyAlignment="1">
      <alignment horizontal="centerContinuous"/>
      <protection/>
    </xf>
    <xf numFmtId="0" fontId="24" fillId="0" borderId="0" xfId="61" applyFont="1" applyAlignment="1" applyProtection="1">
      <alignment horizontal="centerContinuous"/>
      <protection hidden="1"/>
    </xf>
    <xf numFmtId="0" fontId="16" fillId="0" borderId="0" xfId="61" applyFont="1" applyAlignment="1">
      <alignment horizontal="right"/>
      <protection/>
    </xf>
    <xf numFmtId="0" fontId="16" fillId="0" borderId="0" xfId="61" applyFont="1">
      <alignment/>
      <protection/>
    </xf>
    <xf numFmtId="0" fontId="16" fillId="0" borderId="0" xfId="61" applyFont="1" applyProtection="1">
      <alignment/>
      <protection hidden="1"/>
    </xf>
    <xf numFmtId="0" fontId="17" fillId="0" borderId="0" xfId="61" applyFont="1" applyAlignment="1">
      <alignment horizontal="right"/>
      <protection/>
    </xf>
    <xf numFmtId="0" fontId="17" fillId="0" borderId="0" xfId="61" applyFont="1" applyAlignment="1">
      <alignment horizontal="left"/>
      <protection/>
    </xf>
    <xf numFmtId="0" fontId="16" fillId="0" borderId="23" xfId="61" applyFont="1" applyBorder="1" applyAlignment="1" applyProtection="1">
      <alignment horizontal="center"/>
      <protection hidden="1"/>
    </xf>
    <xf numFmtId="0" fontId="16" fillId="0" borderId="0" xfId="61" applyFont="1" applyAlignment="1" applyProtection="1">
      <alignment horizontal="left"/>
      <protection hidden="1"/>
    </xf>
    <xf numFmtId="0" fontId="16" fillId="0" borderId="24" xfId="61" applyFont="1" applyBorder="1" applyAlignment="1" applyProtection="1">
      <alignment horizontal="center"/>
      <protection hidden="1"/>
    </xf>
    <xf numFmtId="0" fontId="16" fillId="0" borderId="24" xfId="61" applyFont="1" applyBorder="1" applyAlignment="1" applyProtection="1" quotePrefix="1">
      <alignment horizontal="center"/>
      <protection hidden="1"/>
    </xf>
    <xf numFmtId="0" fontId="17" fillId="0" borderId="0" xfId="61" applyFont="1">
      <alignment/>
      <protection/>
    </xf>
    <xf numFmtId="0" fontId="17" fillId="0" borderId="0" xfId="61" applyFont="1" applyAlignment="1" applyProtection="1">
      <alignment horizontal="left"/>
      <protection hidden="1"/>
    </xf>
    <xf numFmtId="0" fontId="17" fillId="0" borderId="0" xfId="61" applyFont="1" applyAlignment="1">
      <alignment horizontal="right" vertical="center"/>
      <protection/>
    </xf>
    <xf numFmtId="0" fontId="16" fillId="0" borderId="0" xfId="61" applyFont="1" applyAlignment="1">
      <alignment horizontal="right" vertical="center"/>
      <protection/>
    </xf>
    <xf numFmtId="0" fontId="17" fillId="0" borderId="0" xfId="61" applyFont="1" applyAlignment="1" applyProtection="1">
      <alignment horizontal="left" vertical="center"/>
      <protection hidden="1"/>
    </xf>
    <xf numFmtId="0" fontId="16" fillId="0" borderId="24" xfId="61" applyFont="1" applyBorder="1" applyAlignment="1" applyProtection="1">
      <alignment horizontal="center" vertical="center"/>
      <protection hidden="1"/>
    </xf>
    <xf numFmtId="0" fontId="16" fillId="0" borderId="0" xfId="61" applyFont="1" applyAlignment="1">
      <alignment horizontal="left"/>
      <protection/>
    </xf>
    <xf numFmtId="0" fontId="16" fillId="0" borderId="25" xfId="61" applyFont="1" applyBorder="1" applyAlignment="1" applyProtection="1">
      <alignment horizontal="center"/>
      <protection hidden="1"/>
    </xf>
    <xf numFmtId="0" fontId="17" fillId="0" borderId="0" xfId="62" applyFont="1">
      <alignment/>
      <protection/>
    </xf>
    <xf numFmtId="0" fontId="16" fillId="0" borderId="0" xfId="62" applyFont="1">
      <alignment/>
      <protection/>
    </xf>
    <xf numFmtId="0" fontId="24" fillId="0" borderId="0" xfId="62" applyFont="1" applyAlignment="1">
      <alignment horizontal="center"/>
      <protection/>
    </xf>
    <xf numFmtId="0" fontId="17" fillId="0" borderId="0" xfId="62" applyFont="1" applyAlignment="1">
      <alignment horizontal="center"/>
      <protection/>
    </xf>
    <xf numFmtId="0" fontId="17" fillId="0" borderId="23" xfId="62" applyFont="1" applyBorder="1" applyAlignment="1">
      <alignment horizontal="left"/>
      <protection/>
    </xf>
    <xf numFmtId="0" fontId="16" fillId="0" borderId="0" xfId="62" applyFont="1" applyAlignment="1">
      <alignment horizontal="center"/>
      <protection/>
    </xf>
    <xf numFmtId="17" fontId="16" fillId="0" borderId="24" xfId="62" applyNumberFormat="1" applyFont="1" applyBorder="1" applyAlignment="1" quotePrefix="1">
      <alignment horizontal="center"/>
      <protection/>
    </xf>
    <xf numFmtId="0" fontId="17" fillId="0" borderId="0" xfId="62" applyFont="1" applyAlignment="1">
      <alignment horizontal="right"/>
      <protection/>
    </xf>
    <xf numFmtId="0" fontId="17" fillId="0" borderId="0" xfId="62" applyFont="1" applyAlignment="1">
      <alignment horizontal="left"/>
      <protection/>
    </xf>
    <xf numFmtId="0" fontId="16" fillId="0" borderId="24" xfId="62" applyFont="1" applyBorder="1" applyAlignment="1">
      <alignment horizontal="center"/>
      <protection/>
    </xf>
    <xf numFmtId="0" fontId="16" fillId="0" borderId="0" xfId="62" applyFont="1" applyAlignment="1">
      <alignment horizontal="right"/>
      <protection/>
    </xf>
    <xf numFmtId="0" fontId="16" fillId="0" borderId="0" xfId="62" applyFont="1" applyAlignment="1">
      <alignment horizontal="left"/>
      <protection/>
    </xf>
    <xf numFmtId="0" fontId="16" fillId="0" borderId="0" xfId="62" applyFont="1" applyAlignment="1">
      <alignment horizontal="centerContinuous"/>
      <protection/>
    </xf>
    <xf numFmtId="0" fontId="16" fillId="0" borderId="24" xfId="62" applyFont="1" applyBorder="1" applyAlignment="1" quotePrefix="1">
      <alignment horizontal="center"/>
      <protection/>
    </xf>
    <xf numFmtId="0" fontId="17" fillId="0" borderId="0" xfId="62" applyFont="1" applyBorder="1" applyAlignment="1">
      <alignment horizontal="right"/>
      <protection/>
    </xf>
    <xf numFmtId="17" fontId="16" fillId="0" borderId="25" xfId="62" applyNumberFormat="1" applyFont="1" applyBorder="1" applyAlignment="1" quotePrefix="1">
      <alignment horizontal="center"/>
      <protection/>
    </xf>
    <xf numFmtId="3" fontId="16" fillId="0" borderId="0" xfId="62" applyNumberFormat="1" applyFont="1">
      <alignment/>
      <protection/>
    </xf>
    <xf numFmtId="202" fontId="16" fillId="0" borderId="0" xfId="60" applyNumberFormat="1" applyFont="1" applyBorder="1" applyAlignment="1" applyProtection="1">
      <alignment horizontal="centerContinuous"/>
      <protection hidden="1"/>
    </xf>
    <xf numFmtId="0" fontId="16" fillId="0" borderId="0" xfId="60" applyFont="1" applyBorder="1" applyAlignment="1" applyProtection="1">
      <alignment/>
      <protection hidden="1"/>
    </xf>
    <xf numFmtId="203" fontId="17" fillId="0" borderId="0" xfId="60" applyNumberFormat="1" applyFont="1" applyBorder="1" applyAlignment="1" applyProtection="1">
      <alignment horizontal="left"/>
      <protection hidden="1"/>
    </xf>
    <xf numFmtId="0" fontId="17" fillId="0" borderId="0" xfId="60" applyFont="1" applyBorder="1" applyAlignment="1" applyProtection="1">
      <alignment horizontal="right" vertical="center"/>
      <protection hidden="1"/>
    </xf>
    <xf numFmtId="0" fontId="24" fillId="0" borderId="0" xfId="60" applyFont="1" applyBorder="1" applyAlignment="1" applyProtection="1">
      <alignment horizontal="centerContinuous"/>
      <protection hidden="1"/>
    </xf>
    <xf numFmtId="0" fontId="16" fillId="0" borderId="0" xfId="60" applyFont="1" applyAlignment="1" applyProtection="1">
      <alignment horizontal="centerContinuous"/>
      <protection hidden="1"/>
    </xf>
    <xf numFmtId="0" fontId="17" fillId="0" borderId="0" xfId="60" applyFont="1" applyAlignment="1" applyProtection="1">
      <alignment horizontal="centerContinuous"/>
      <protection hidden="1"/>
    </xf>
    <xf numFmtId="0" fontId="17" fillId="0" borderId="0" xfId="60" applyFont="1" applyAlignment="1" applyProtection="1">
      <alignment horizontal="center" vertical="center"/>
      <protection hidden="1"/>
    </xf>
    <xf numFmtId="0" fontId="16" fillId="0" borderId="0" xfId="60" applyFont="1" applyFill="1" applyAlignment="1" applyProtection="1">
      <alignment horizontal="right"/>
      <protection hidden="1"/>
    </xf>
    <xf numFmtId="0" fontId="16" fillId="0" borderId="0" xfId="60" applyFont="1" applyProtection="1">
      <alignment/>
      <protection hidden="1"/>
    </xf>
    <xf numFmtId="0" fontId="16" fillId="0" borderId="0" xfId="60" applyFont="1" applyAlignment="1" applyProtection="1">
      <alignment horizontal="left"/>
      <protection hidden="1"/>
    </xf>
    <xf numFmtId="0" fontId="16" fillId="0" borderId="23" xfId="60" applyFont="1" applyBorder="1" applyAlignment="1" applyProtection="1">
      <alignment horizontal="left"/>
      <protection hidden="1"/>
    </xf>
    <xf numFmtId="0" fontId="16" fillId="0" borderId="24" xfId="60" applyFont="1" applyFill="1" applyBorder="1" applyAlignment="1" applyProtection="1">
      <alignment horizontal="center"/>
      <protection hidden="1"/>
    </xf>
    <xf numFmtId="0" fontId="17" fillId="0" borderId="0" xfId="60" applyFont="1" applyAlignment="1" applyProtection="1">
      <alignment horizontal="right"/>
      <protection hidden="1"/>
    </xf>
    <xf numFmtId="0" fontId="17" fillId="0" borderId="0" xfId="60" applyFont="1" applyAlignment="1" applyProtection="1">
      <alignment horizontal="left"/>
      <protection hidden="1"/>
    </xf>
    <xf numFmtId="0" fontId="16" fillId="0" borderId="0" xfId="60" applyFont="1" applyAlignment="1" applyProtection="1">
      <alignment horizontal="right"/>
      <protection hidden="1"/>
    </xf>
    <xf numFmtId="0" fontId="26" fillId="0" borderId="0" xfId="60" applyFont="1" applyAlignment="1" applyProtection="1">
      <alignment/>
      <protection hidden="1"/>
    </xf>
    <xf numFmtId="0" fontId="16" fillId="0" borderId="0" xfId="60" applyFont="1" applyAlignment="1" applyProtection="1">
      <alignment/>
      <protection hidden="1"/>
    </xf>
    <xf numFmtId="0" fontId="16" fillId="0" borderId="0" xfId="60" applyFont="1" applyBorder="1" applyAlignment="1" applyProtection="1">
      <alignment horizontal="left"/>
      <protection hidden="1"/>
    </xf>
    <xf numFmtId="0" fontId="26" fillId="0" borderId="0" xfId="60" applyFont="1" applyAlignment="1" applyProtection="1">
      <alignment horizontal="left"/>
      <protection hidden="1"/>
    </xf>
    <xf numFmtId="0" fontId="16" fillId="0" borderId="0" xfId="60" applyFont="1" applyAlignment="1" applyProtection="1">
      <alignment horizontal="right" vertical="center"/>
      <protection hidden="1"/>
    </xf>
    <xf numFmtId="0" fontId="16" fillId="0" borderId="24" xfId="60" applyFont="1" applyFill="1" applyBorder="1" applyAlignment="1" applyProtection="1" quotePrefix="1">
      <alignment horizontal="center" vertical="center"/>
      <protection hidden="1"/>
    </xf>
    <xf numFmtId="0" fontId="16" fillId="0" borderId="24" xfId="60" applyFont="1" applyFill="1" applyBorder="1" applyAlignment="1" applyProtection="1" quotePrefix="1">
      <alignment horizontal="center"/>
      <protection hidden="1"/>
    </xf>
    <xf numFmtId="0" fontId="16" fillId="0" borderId="24" xfId="60" applyFont="1" applyFill="1" applyBorder="1" applyAlignment="1" applyProtection="1">
      <alignment horizontal="left"/>
      <protection hidden="1"/>
    </xf>
    <xf numFmtId="0" fontId="17" fillId="0" borderId="0" xfId="60" applyFont="1" applyBorder="1" applyAlignment="1" applyProtection="1">
      <alignment horizontal="right"/>
      <protection hidden="1"/>
    </xf>
    <xf numFmtId="0" fontId="16" fillId="0" borderId="25" xfId="6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10" fillId="0" borderId="2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39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6" fillId="0" borderId="0" xfId="59" applyFont="1" applyBorder="1" applyAlignment="1">
      <alignment/>
      <protection/>
    </xf>
    <xf numFmtId="3" fontId="16" fillId="0" borderId="27" xfId="60" applyNumberFormat="1" applyFont="1" applyBorder="1" applyProtection="1">
      <alignment/>
      <protection hidden="1"/>
    </xf>
    <xf numFmtId="4" fontId="25" fillId="0" borderId="16" xfId="60" applyNumberFormat="1" applyFont="1" applyBorder="1" applyAlignment="1" applyProtection="1">
      <alignment horizontal="right"/>
      <protection hidden="1"/>
    </xf>
    <xf numFmtId="3" fontId="16" fillId="0" borderId="28" xfId="60" applyNumberFormat="1" applyFont="1" applyBorder="1" applyProtection="1">
      <alignment/>
      <protection hidden="1"/>
    </xf>
    <xf numFmtId="4" fontId="25" fillId="0" borderId="12" xfId="60" applyNumberFormat="1" applyFont="1" applyBorder="1" applyAlignment="1" applyProtection="1">
      <alignment horizontal="right"/>
      <protection hidden="1"/>
    </xf>
    <xf numFmtId="0" fontId="7" fillId="0" borderId="14" xfId="0" applyFont="1" applyBorder="1" applyAlignment="1">
      <alignment horizontal="center" vertical="center"/>
    </xf>
    <xf numFmtId="0" fontId="16" fillId="0" borderId="0" xfId="63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9" xfId="0" applyFont="1" applyFill="1" applyBorder="1" applyAlignment="1">
      <alignment horizontal="right"/>
    </xf>
    <xf numFmtId="0" fontId="1" fillId="35" borderId="30" xfId="0" applyFont="1" applyFill="1" applyBorder="1" applyAlignment="1">
      <alignment horizontal="right"/>
    </xf>
    <xf numFmtId="0" fontId="28" fillId="0" borderId="18" xfId="0" applyFont="1" applyBorder="1" applyAlignment="1">
      <alignment horizontal="center"/>
    </xf>
    <xf numFmtId="0" fontId="1" fillId="40" borderId="29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16" fillId="0" borderId="0" xfId="0" applyFont="1" applyAlignment="1">
      <alignment vertical="top"/>
    </xf>
    <xf numFmtId="0" fontId="0" fillId="0" borderId="0" xfId="0" applyFont="1" applyAlignment="1">
      <alignment vertical="top"/>
    </xf>
    <xf numFmtId="188" fontId="10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200" fontId="16" fillId="0" borderId="0" xfId="5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8" fillId="0" borderId="0" xfId="0" applyFont="1" applyAlignment="1">
      <alignment horizontal="center" vertical="center" readingOrder="1"/>
    </xf>
    <xf numFmtId="0" fontId="79" fillId="0" borderId="0" xfId="0" applyFont="1" applyAlignment="1">
      <alignment/>
    </xf>
    <xf numFmtId="0" fontId="30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5" xfId="0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8" xfId="0" applyFont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10" fillId="0" borderId="1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" fillId="41" borderId="40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4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79" fillId="0" borderId="35" xfId="0" applyFont="1" applyBorder="1" applyAlignment="1">
      <alignment horizontal="center"/>
    </xf>
    <xf numFmtId="3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35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1" fillId="35" borderId="40" xfId="0" applyFont="1" applyFill="1" applyBorder="1" applyAlignment="1">
      <alignment horizontal="right" vertical="center"/>
    </xf>
    <xf numFmtId="0" fontId="11" fillId="35" borderId="17" xfId="0" applyFont="1" applyFill="1" applyBorder="1" applyAlignment="1">
      <alignment horizontal="right" vertical="center"/>
    </xf>
    <xf numFmtId="0" fontId="11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6" fillId="27" borderId="49" xfId="0" applyFont="1" applyFill="1" applyBorder="1" applyAlignment="1">
      <alignment horizontal="left" vertical="center"/>
    </xf>
    <xf numFmtId="0" fontId="16" fillId="27" borderId="50" xfId="0" applyFont="1" applyFill="1" applyBorder="1" applyAlignment="1">
      <alignment horizontal="left" vertical="center"/>
    </xf>
    <xf numFmtId="0" fontId="16" fillId="27" borderId="51" xfId="0" applyFont="1" applyFill="1" applyBorder="1" applyAlignment="1">
      <alignment horizontal="left" vertical="center"/>
    </xf>
    <xf numFmtId="0" fontId="17" fillId="42" borderId="14" xfId="0" applyFont="1" applyFill="1" applyBorder="1" applyAlignment="1">
      <alignment horizontal="center" vertical="center"/>
    </xf>
    <xf numFmtId="0" fontId="17" fillId="6" borderId="49" xfId="0" applyFont="1" applyFill="1" applyBorder="1" applyAlignment="1">
      <alignment horizontal="left" vertical="center" wrapText="1"/>
    </xf>
    <xf numFmtId="0" fontId="17" fillId="6" borderId="50" xfId="0" applyFont="1" applyFill="1" applyBorder="1" applyAlignment="1">
      <alignment horizontal="left" vertical="center" wrapText="1"/>
    </xf>
    <xf numFmtId="0" fontId="17" fillId="6" borderId="51" xfId="0" applyFont="1" applyFill="1" applyBorder="1" applyAlignment="1">
      <alignment horizontal="left" vertical="center" wrapText="1"/>
    </xf>
    <xf numFmtId="200" fontId="16" fillId="43" borderId="49" xfId="50" applyNumberFormat="1" applyFont="1" applyFill="1" applyBorder="1" applyAlignment="1">
      <alignment horizontal="center" vertical="center"/>
    </xf>
    <xf numFmtId="200" fontId="16" fillId="43" borderId="50" xfId="50" applyNumberFormat="1" applyFont="1" applyFill="1" applyBorder="1" applyAlignment="1">
      <alignment horizontal="center" vertical="center"/>
    </xf>
    <xf numFmtId="200" fontId="16" fillId="43" borderId="51" xfId="50" applyNumberFormat="1" applyFont="1" applyFill="1" applyBorder="1" applyAlignment="1">
      <alignment horizontal="center" vertical="center"/>
    </xf>
    <xf numFmtId="200" fontId="16" fillId="6" borderId="49" xfId="50" applyNumberFormat="1" applyFont="1" applyFill="1" applyBorder="1" applyAlignment="1">
      <alignment horizontal="center" vertical="center"/>
    </xf>
    <xf numFmtId="200" fontId="16" fillId="6" borderId="50" xfId="50" applyNumberFormat="1" applyFont="1" applyFill="1" applyBorder="1" applyAlignment="1">
      <alignment horizontal="center" vertical="center"/>
    </xf>
    <xf numFmtId="200" fontId="16" fillId="6" borderId="51" xfId="50" applyNumberFormat="1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right" vertical="center"/>
    </xf>
    <xf numFmtId="0" fontId="16" fillId="4" borderId="29" xfId="0" applyFont="1" applyFill="1" applyBorder="1" applyAlignment="1">
      <alignment horizontal="center" vertical="center"/>
    </xf>
    <xf numFmtId="0" fontId="16" fillId="44" borderId="49" xfId="0" applyFont="1" applyFill="1" applyBorder="1" applyAlignment="1">
      <alignment horizontal="left" vertical="center"/>
    </xf>
    <xf numFmtId="0" fontId="16" fillId="44" borderId="50" xfId="0" applyFont="1" applyFill="1" applyBorder="1" applyAlignment="1">
      <alignment horizontal="left" vertical="center"/>
    </xf>
    <xf numFmtId="0" fontId="16" fillId="44" borderId="51" xfId="0" applyFont="1" applyFill="1" applyBorder="1" applyAlignment="1">
      <alignment horizontal="left" vertical="center"/>
    </xf>
    <xf numFmtId="183" fontId="16" fillId="44" borderId="49" xfId="50" applyNumberFormat="1" applyFont="1" applyFill="1" applyBorder="1" applyAlignment="1">
      <alignment vertical="center"/>
    </xf>
    <xf numFmtId="183" fontId="16" fillId="44" borderId="50" xfId="50" applyNumberFormat="1" applyFont="1" applyFill="1" applyBorder="1" applyAlignment="1">
      <alignment vertical="center"/>
    </xf>
    <xf numFmtId="183" fontId="16" fillId="44" borderId="51" xfId="50" applyNumberFormat="1" applyFont="1" applyFill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183" fontId="16" fillId="33" borderId="53" xfId="50" applyNumberFormat="1" applyFont="1" applyFill="1" applyBorder="1" applyAlignment="1">
      <alignment vertical="center"/>
    </xf>
    <xf numFmtId="183" fontId="16" fillId="33" borderId="54" xfId="50" applyNumberFormat="1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183" fontId="16" fillId="33" borderId="55" xfId="50" applyNumberFormat="1" applyFont="1" applyFill="1" applyBorder="1" applyAlignment="1">
      <alignment vertical="center"/>
    </xf>
    <xf numFmtId="183" fontId="16" fillId="33" borderId="28" xfId="50" applyNumberFormat="1" applyFont="1" applyFill="1" applyBorder="1" applyAlignment="1">
      <alignment vertical="center"/>
    </xf>
    <xf numFmtId="183" fontId="16" fillId="27" borderId="49" xfId="50" applyNumberFormat="1" applyFont="1" applyFill="1" applyBorder="1" applyAlignment="1">
      <alignment vertical="center"/>
    </xf>
    <xf numFmtId="183" fontId="16" fillId="27" borderId="50" xfId="50" applyNumberFormat="1" applyFont="1" applyFill="1" applyBorder="1" applyAlignment="1">
      <alignment vertical="center"/>
    </xf>
    <xf numFmtId="183" fontId="16" fillId="27" borderId="51" xfId="50" applyNumberFormat="1" applyFont="1" applyFill="1" applyBorder="1" applyAlignment="1">
      <alignment vertical="center"/>
    </xf>
    <xf numFmtId="183" fontId="16" fillId="33" borderId="0" xfId="50" applyNumberFormat="1" applyFont="1" applyFill="1" applyBorder="1" applyAlignment="1">
      <alignment vertical="center"/>
    </xf>
    <xf numFmtId="183" fontId="16" fillId="33" borderId="12" xfId="50" applyNumberFormat="1" applyFont="1" applyFill="1" applyBorder="1" applyAlignment="1">
      <alignment vertical="center"/>
    </xf>
    <xf numFmtId="183" fontId="16" fillId="33" borderId="18" xfId="50" applyNumberFormat="1" applyFont="1" applyFill="1" applyBorder="1" applyAlignment="1">
      <alignment vertical="center"/>
    </xf>
    <xf numFmtId="183" fontId="16" fillId="33" borderId="11" xfId="50" applyNumberFormat="1" applyFont="1" applyFill="1" applyBorder="1" applyAlignment="1">
      <alignment vertical="center"/>
    </xf>
    <xf numFmtId="0" fontId="17" fillId="4" borderId="14" xfId="0" applyFont="1" applyFill="1" applyBorder="1" applyAlignment="1">
      <alignment horizontal="right" vertical="center"/>
    </xf>
    <xf numFmtId="0" fontId="17" fillId="4" borderId="14" xfId="0" applyNumberFormat="1" applyFont="1" applyFill="1" applyBorder="1" applyAlignment="1">
      <alignment horizontal="center" vertical="center"/>
    </xf>
    <xf numFmtId="0" fontId="22" fillId="45" borderId="40" xfId="0" applyFont="1" applyFill="1" applyBorder="1" applyAlignment="1">
      <alignment horizontal="center" vertical="center"/>
    </xf>
    <xf numFmtId="0" fontId="22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2" fillId="46" borderId="40" xfId="0" applyFont="1" applyFill="1" applyBorder="1" applyAlignment="1">
      <alignment horizontal="center" vertical="center"/>
    </xf>
    <xf numFmtId="0" fontId="22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7" fillId="4" borderId="30" xfId="0" applyFont="1" applyFill="1" applyBorder="1" applyAlignment="1">
      <alignment horizontal="right" vertical="center"/>
    </xf>
    <xf numFmtId="0" fontId="11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6" fillId="4" borderId="14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6" fillId="0" borderId="16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80" fillId="47" borderId="10" xfId="0" applyFont="1" applyFill="1" applyBorder="1" applyAlignment="1">
      <alignment horizontal="center" vertical="center"/>
    </xf>
    <xf numFmtId="0" fontId="81" fillId="47" borderId="10" xfId="0" applyFont="1" applyFill="1" applyBorder="1" applyAlignment="1">
      <alignment horizontal="center" vertical="center"/>
    </xf>
    <xf numFmtId="0" fontId="16" fillId="0" borderId="19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80" fillId="48" borderId="10" xfId="0" applyFont="1" applyFill="1" applyBorder="1" applyAlignment="1">
      <alignment horizontal="center" vertical="center"/>
    </xf>
    <xf numFmtId="0" fontId="81" fillId="48" borderId="10" xfId="0" applyFont="1" applyFill="1" applyBorder="1" applyAlignment="1">
      <alignment horizontal="center" vertical="center"/>
    </xf>
    <xf numFmtId="0" fontId="80" fillId="46" borderId="10" xfId="0" applyFont="1" applyFill="1" applyBorder="1" applyAlignment="1">
      <alignment horizontal="center" vertical="center"/>
    </xf>
    <xf numFmtId="0" fontId="81" fillId="46" borderId="10" xfId="0" applyFont="1" applyFill="1" applyBorder="1" applyAlignment="1">
      <alignment horizontal="center" vertical="center"/>
    </xf>
    <xf numFmtId="0" fontId="80" fillId="49" borderId="10" xfId="0" applyFont="1" applyFill="1" applyBorder="1" applyAlignment="1">
      <alignment horizontal="center" vertical="center"/>
    </xf>
    <xf numFmtId="0" fontId="81" fillId="49" borderId="10" xfId="0" applyFont="1" applyFill="1" applyBorder="1" applyAlignment="1">
      <alignment horizontal="center" vertical="center"/>
    </xf>
    <xf numFmtId="0" fontId="16" fillId="0" borderId="0" xfId="60" applyFont="1" applyAlignment="1" applyProtection="1">
      <alignment horizontal="left" vertical="center" wrapText="1"/>
      <protection hidden="1"/>
    </xf>
    <xf numFmtId="0" fontId="16" fillId="0" borderId="0" xfId="60" applyFont="1" applyBorder="1" applyAlignment="1" applyProtection="1">
      <alignment horizontal="left" vertical="center" wrapText="1"/>
      <protection hidden="1"/>
    </xf>
    <xf numFmtId="0" fontId="30" fillId="0" borderId="0" xfId="0" applyFont="1" applyAlignment="1">
      <alignment horizontal="left" vertical="center"/>
    </xf>
    <xf numFmtId="0" fontId="17" fillId="0" borderId="20" xfId="60" applyFont="1" applyBorder="1" applyAlignment="1" applyProtection="1">
      <alignment horizontal="center" vertical="center"/>
      <protection hidden="1"/>
    </xf>
    <xf numFmtId="0" fontId="17" fillId="0" borderId="21" xfId="60" applyFont="1" applyBorder="1" applyAlignment="1" applyProtection="1">
      <alignment horizontal="center" vertical="center"/>
      <protection hidden="1"/>
    </xf>
    <xf numFmtId="0" fontId="17" fillId="0" borderId="22" xfId="60" applyFont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205" fontId="17" fillId="0" borderId="55" xfId="60" applyNumberFormat="1" applyFont="1" applyBorder="1" applyAlignment="1" applyProtection="1">
      <alignment horizontal="center" vertical="center"/>
      <protection hidden="1"/>
    </xf>
    <xf numFmtId="205" fontId="17" fillId="0" borderId="56" xfId="60" applyNumberFormat="1" applyFont="1" applyBorder="1" applyAlignment="1" applyProtection="1">
      <alignment horizontal="center" vertical="center"/>
      <protection hidden="1"/>
    </xf>
    <xf numFmtId="205" fontId="17" fillId="0" borderId="0" xfId="60" applyNumberFormat="1" applyFont="1" applyBorder="1" applyAlignment="1" applyProtection="1">
      <alignment horizontal="center" vertical="center"/>
      <protection hidden="1"/>
    </xf>
    <xf numFmtId="205" fontId="17" fillId="0" borderId="57" xfId="60" applyNumberFormat="1" applyFont="1" applyBorder="1" applyAlignment="1" applyProtection="1">
      <alignment horizontal="center" vertical="center"/>
      <protection hidden="1"/>
    </xf>
    <xf numFmtId="205" fontId="17" fillId="0" borderId="53" xfId="60" applyNumberFormat="1" applyFont="1" applyBorder="1" applyAlignment="1" applyProtection="1">
      <alignment horizontal="center" vertical="center"/>
      <protection hidden="1"/>
    </xf>
    <xf numFmtId="205" fontId="17" fillId="0" borderId="58" xfId="60" applyNumberFormat="1" applyFont="1" applyBorder="1" applyAlignment="1" applyProtection="1">
      <alignment horizontal="center" vertical="center"/>
      <protection hidden="1"/>
    </xf>
    <xf numFmtId="205" fontId="17" fillId="0" borderId="27" xfId="60" applyNumberFormat="1" applyFont="1" applyBorder="1" applyAlignment="1" applyProtection="1">
      <alignment horizontal="center" vertical="center"/>
      <protection hidden="1"/>
    </xf>
    <xf numFmtId="205" fontId="17" fillId="0" borderId="28" xfId="60" applyNumberFormat="1" applyFont="1" applyBorder="1" applyAlignment="1" applyProtection="1">
      <alignment horizontal="center" vertical="center"/>
      <protection hidden="1"/>
    </xf>
    <xf numFmtId="205" fontId="17" fillId="0" borderId="16" xfId="60" applyNumberFormat="1" applyFont="1" applyBorder="1" applyAlignment="1" applyProtection="1">
      <alignment horizontal="center" vertical="center"/>
      <protection hidden="1"/>
    </xf>
    <xf numFmtId="205" fontId="17" fillId="0" borderId="12" xfId="60" applyNumberFormat="1" applyFont="1" applyBorder="1" applyAlignment="1" applyProtection="1">
      <alignment horizontal="center" vertical="center"/>
      <protection hidden="1"/>
    </xf>
    <xf numFmtId="205" fontId="17" fillId="0" borderId="52" xfId="60" applyNumberFormat="1" applyFont="1" applyBorder="1" applyAlignment="1" applyProtection="1">
      <alignment horizontal="center" vertical="center"/>
      <protection hidden="1"/>
    </xf>
    <xf numFmtId="205" fontId="17" fillId="0" borderId="54" xfId="60" applyNumberFormat="1" applyFont="1" applyBorder="1" applyAlignment="1" applyProtection="1">
      <alignment horizontal="center" vertical="center"/>
      <protection hidden="1"/>
    </xf>
    <xf numFmtId="4" fontId="25" fillId="0" borderId="26" xfId="60" applyNumberFormat="1" applyFont="1" applyBorder="1" applyAlignment="1" applyProtection="1">
      <alignment horizontal="right"/>
      <protection hidden="1"/>
    </xf>
    <xf numFmtId="4" fontId="25" fillId="0" borderId="13" xfId="60" applyNumberFormat="1" applyFont="1" applyBorder="1" applyAlignment="1" applyProtection="1">
      <alignment horizontal="right"/>
      <protection hidden="1"/>
    </xf>
    <xf numFmtId="0" fontId="16" fillId="0" borderId="0" xfId="59" applyFont="1" applyBorder="1" applyAlignment="1">
      <alignment/>
      <protection/>
    </xf>
    <xf numFmtId="4" fontId="16" fillId="0" borderId="16" xfId="60" applyNumberFormat="1" applyFont="1" applyBorder="1" applyAlignment="1" applyProtection="1">
      <alignment horizontal="right"/>
      <protection hidden="1"/>
    </xf>
    <xf numFmtId="4" fontId="16" fillId="0" borderId="12" xfId="60" applyNumberFormat="1" applyFont="1" applyBorder="1" applyAlignment="1" applyProtection="1">
      <alignment horizontal="right"/>
      <protection hidden="1"/>
    </xf>
    <xf numFmtId="4" fontId="16" fillId="0" borderId="19" xfId="60" applyNumberFormat="1" applyFont="1" applyBorder="1" applyAlignment="1" applyProtection="1">
      <alignment horizontal="right"/>
      <protection hidden="1"/>
    </xf>
    <xf numFmtId="4" fontId="16" fillId="0" borderId="11" xfId="60" applyNumberFormat="1" applyFont="1" applyBorder="1" applyAlignment="1" applyProtection="1">
      <alignment horizontal="right"/>
      <protection hidden="1"/>
    </xf>
    <xf numFmtId="4" fontId="16" fillId="0" borderId="16" xfId="60" applyNumberFormat="1" applyFont="1" applyBorder="1" applyAlignment="1" applyProtection="1">
      <alignment horizontal="right" vertical="center"/>
      <protection hidden="1"/>
    </xf>
    <xf numFmtId="4" fontId="16" fillId="0" borderId="12" xfId="60" applyNumberFormat="1" applyFont="1" applyBorder="1" applyAlignment="1" applyProtection="1">
      <alignment horizontal="right" vertical="center"/>
      <protection hidden="1"/>
    </xf>
    <xf numFmtId="4" fontId="17" fillId="0" borderId="26" xfId="60" applyNumberFormat="1" applyFont="1" applyBorder="1" applyAlignment="1" applyProtection="1">
      <alignment horizontal="right"/>
      <protection hidden="1"/>
    </xf>
    <xf numFmtId="4" fontId="17" fillId="0" borderId="13" xfId="60" applyNumberFormat="1" applyFont="1" applyBorder="1" applyAlignment="1" applyProtection="1">
      <alignment horizontal="right"/>
      <protection hidden="1"/>
    </xf>
    <xf numFmtId="4" fontId="17" fillId="0" borderId="19" xfId="60" applyNumberFormat="1" applyFont="1" applyBorder="1" applyAlignment="1" applyProtection="1">
      <alignment horizontal="right"/>
      <protection hidden="1"/>
    </xf>
    <xf numFmtId="4" fontId="17" fillId="0" borderId="11" xfId="60" applyNumberFormat="1" applyFont="1" applyBorder="1" applyAlignment="1" applyProtection="1">
      <alignment horizontal="right"/>
      <protection hidden="1"/>
    </xf>
    <xf numFmtId="4" fontId="25" fillId="0" borderId="19" xfId="60" applyNumberFormat="1" applyFont="1" applyBorder="1" applyAlignment="1" applyProtection="1">
      <alignment horizontal="right"/>
      <protection hidden="1"/>
    </xf>
    <xf numFmtId="4" fontId="25" fillId="0" borderId="11" xfId="60" applyNumberFormat="1" applyFont="1" applyBorder="1" applyAlignment="1" applyProtection="1">
      <alignment horizontal="right"/>
      <protection hidden="1"/>
    </xf>
    <xf numFmtId="4" fontId="25" fillId="0" borderId="52" xfId="60" applyNumberFormat="1" applyFont="1" applyBorder="1" applyAlignment="1" applyProtection="1">
      <alignment horizontal="right"/>
      <protection hidden="1"/>
    </xf>
    <xf numFmtId="4" fontId="25" fillId="0" borderId="54" xfId="60" applyNumberFormat="1" applyFont="1" applyBorder="1" applyAlignment="1" applyProtection="1">
      <alignment horizontal="right"/>
      <protection hidden="1"/>
    </xf>
    <xf numFmtId="4" fontId="16" fillId="0" borderId="59" xfId="60" applyNumberFormat="1" applyFont="1" applyBorder="1" applyAlignment="1" applyProtection="1">
      <alignment horizontal="right"/>
      <protection hidden="1"/>
    </xf>
    <xf numFmtId="4" fontId="16" fillId="0" borderId="57" xfId="60" applyNumberFormat="1" applyFont="1" applyBorder="1" applyAlignment="1" applyProtection="1">
      <alignment horizontal="right"/>
      <protection hidden="1"/>
    </xf>
    <xf numFmtId="4" fontId="16" fillId="0" borderId="57" xfId="60" applyNumberFormat="1" applyFont="1" applyBorder="1" applyAlignment="1" applyProtection="1">
      <alignment horizontal="right" vertical="center"/>
      <protection hidden="1"/>
    </xf>
    <xf numFmtId="4" fontId="25" fillId="0" borderId="60" xfId="60" applyNumberFormat="1" applyFont="1" applyBorder="1" applyAlignment="1" applyProtection="1">
      <alignment horizontal="right"/>
      <protection hidden="1"/>
    </xf>
    <xf numFmtId="4" fontId="17" fillId="0" borderId="60" xfId="60" applyNumberFormat="1" applyFont="1" applyBorder="1" applyAlignment="1" applyProtection="1">
      <alignment horizontal="right"/>
      <protection hidden="1"/>
    </xf>
    <xf numFmtId="4" fontId="17" fillId="0" borderId="59" xfId="60" applyNumberFormat="1" applyFont="1" applyBorder="1" applyAlignment="1" applyProtection="1">
      <alignment horizontal="right"/>
      <protection hidden="1"/>
    </xf>
    <xf numFmtId="4" fontId="16" fillId="0" borderId="26" xfId="60" applyNumberFormat="1" applyFont="1" applyBorder="1" applyAlignment="1" applyProtection="1">
      <alignment horizontal="right"/>
      <protection hidden="1"/>
    </xf>
    <xf numFmtId="4" fontId="16" fillId="0" borderId="60" xfId="60" applyNumberFormat="1" applyFont="1" applyBorder="1" applyAlignment="1" applyProtection="1">
      <alignment horizontal="right"/>
      <protection hidden="1"/>
    </xf>
    <xf numFmtId="4" fontId="25" fillId="0" borderId="59" xfId="60" applyNumberFormat="1" applyFont="1" applyBorder="1" applyAlignment="1" applyProtection="1">
      <alignment horizontal="right"/>
      <protection hidden="1"/>
    </xf>
    <xf numFmtId="4" fontId="25" fillId="0" borderId="58" xfId="60" applyNumberFormat="1" applyFont="1" applyBorder="1" applyAlignment="1" applyProtection="1">
      <alignment horizontal="right"/>
      <protection hidden="1"/>
    </xf>
    <xf numFmtId="3" fontId="16" fillId="0" borderId="27" xfId="60" applyNumberFormat="1" applyFont="1" applyBorder="1" applyProtection="1">
      <alignment/>
      <protection hidden="1"/>
    </xf>
    <xf numFmtId="3" fontId="16" fillId="0" borderId="56" xfId="60" applyNumberFormat="1" applyFont="1" applyBorder="1" applyProtection="1">
      <alignment/>
      <protection hidden="1"/>
    </xf>
    <xf numFmtId="4" fontId="16" fillId="0" borderId="16" xfId="62" applyNumberFormat="1" applyFont="1" applyBorder="1">
      <alignment/>
      <protection/>
    </xf>
    <xf numFmtId="4" fontId="16" fillId="0" borderId="57" xfId="62" applyNumberFormat="1" applyFont="1" applyBorder="1">
      <alignment/>
      <protection/>
    </xf>
    <xf numFmtId="4" fontId="25" fillId="0" borderId="52" xfId="62" applyNumberFormat="1" applyFont="1" applyBorder="1">
      <alignment/>
      <protection/>
    </xf>
    <xf numFmtId="4" fontId="25" fillId="0" borderId="58" xfId="62" applyNumberFormat="1" applyFont="1" applyBorder="1">
      <alignment/>
      <protection/>
    </xf>
    <xf numFmtId="4" fontId="16" fillId="0" borderId="19" xfId="62" applyNumberFormat="1" applyFont="1" applyBorder="1">
      <alignment/>
      <protection/>
    </xf>
    <xf numFmtId="4" fontId="16" fillId="0" borderId="59" xfId="62" applyNumberFormat="1" applyFont="1" applyBorder="1">
      <alignment/>
      <protection/>
    </xf>
    <xf numFmtId="4" fontId="25" fillId="0" borderId="26" xfId="62" applyNumberFormat="1" applyFont="1" applyBorder="1">
      <alignment/>
      <protection/>
    </xf>
    <xf numFmtId="4" fontId="25" fillId="0" borderId="60" xfId="62" applyNumberFormat="1" applyFont="1" applyBorder="1">
      <alignment/>
      <protection/>
    </xf>
    <xf numFmtId="4" fontId="25" fillId="0" borderId="19" xfId="62" applyNumberFormat="1" applyFont="1" applyBorder="1">
      <alignment/>
      <protection/>
    </xf>
    <xf numFmtId="4" fontId="25" fillId="0" borderId="59" xfId="62" applyNumberFormat="1" applyFont="1" applyBorder="1">
      <alignment/>
      <protection/>
    </xf>
    <xf numFmtId="4" fontId="25" fillId="0" borderId="54" xfId="62" applyNumberFormat="1" applyFont="1" applyBorder="1">
      <alignment/>
      <protection/>
    </xf>
    <xf numFmtId="3" fontId="16" fillId="0" borderId="27" xfId="62" applyNumberFormat="1" applyFont="1" applyBorder="1">
      <alignment/>
      <protection/>
    </xf>
    <xf numFmtId="3" fontId="16" fillId="0" borderId="56" xfId="62" applyNumberFormat="1" applyFont="1" applyBorder="1">
      <alignment/>
      <protection/>
    </xf>
    <xf numFmtId="4" fontId="16" fillId="0" borderId="12" xfId="62" applyNumberFormat="1" applyFont="1" applyBorder="1">
      <alignment/>
      <protection/>
    </xf>
    <xf numFmtId="4" fontId="16" fillId="0" borderId="11" xfId="62" applyNumberFormat="1" applyFont="1" applyBorder="1">
      <alignment/>
      <protection/>
    </xf>
    <xf numFmtId="4" fontId="25" fillId="0" borderId="13" xfId="62" applyNumberFormat="1" applyFont="1" applyBorder="1">
      <alignment/>
      <protection/>
    </xf>
    <xf numFmtId="4" fontId="25" fillId="0" borderId="11" xfId="62" applyNumberFormat="1" applyFont="1" applyBorder="1">
      <alignment/>
      <protection/>
    </xf>
    <xf numFmtId="3" fontId="16" fillId="0" borderId="28" xfId="62" applyNumberFormat="1" applyFont="1" applyBorder="1">
      <alignment/>
      <protection/>
    </xf>
    <xf numFmtId="0" fontId="30" fillId="0" borderId="18" xfId="0" applyFont="1" applyBorder="1" applyAlignment="1">
      <alignment horizontal="left" vertical="center"/>
    </xf>
    <xf numFmtId="0" fontId="17" fillId="0" borderId="20" xfId="62" applyFont="1" applyBorder="1" applyAlignment="1">
      <alignment horizontal="center" vertical="center"/>
      <protection/>
    </xf>
    <xf numFmtId="0" fontId="17" fillId="0" borderId="21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1" fillId="36" borderId="12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5" fontId="17" fillId="0" borderId="27" xfId="62" applyNumberFormat="1" applyFont="1" applyBorder="1" applyAlignment="1">
      <alignment horizontal="center" vertical="center"/>
      <protection/>
    </xf>
    <xf numFmtId="205" fontId="17" fillId="0" borderId="56" xfId="62" applyNumberFormat="1" applyFont="1" applyBorder="1" applyAlignment="1">
      <alignment horizontal="center" vertical="center"/>
      <protection/>
    </xf>
    <xf numFmtId="205" fontId="17" fillId="0" borderId="16" xfId="62" applyNumberFormat="1" applyFont="1" applyBorder="1" applyAlignment="1">
      <alignment horizontal="center" vertical="center"/>
      <protection/>
    </xf>
    <xf numFmtId="205" fontId="17" fillId="0" borderId="57" xfId="62" applyNumberFormat="1" applyFont="1" applyBorder="1" applyAlignment="1">
      <alignment horizontal="center" vertical="center"/>
      <protection/>
    </xf>
    <xf numFmtId="205" fontId="17" fillId="0" borderId="52" xfId="62" applyNumberFormat="1" applyFont="1" applyBorder="1" applyAlignment="1">
      <alignment horizontal="center" vertical="center"/>
      <protection/>
    </xf>
    <xf numFmtId="205" fontId="17" fillId="0" borderId="58" xfId="62" applyNumberFormat="1" applyFont="1" applyBorder="1" applyAlignment="1">
      <alignment horizontal="center" vertical="center"/>
      <protection/>
    </xf>
    <xf numFmtId="205" fontId="17" fillId="0" borderId="28" xfId="62" applyNumberFormat="1" applyFont="1" applyBorder="1" applyAlignment="1">
      <alignment horizontal="center" vertical="center"/>
      <protection/>
    </xf>
    <xf numFmtId="205" fontId="17" fillId="0" borderId="12" xfId="62" applyNumberFormat="1" applyFont="1" applyBorder="1" applyAlignment="1">
      <alignment horizontal="center" vertical="center"/>
      <protection/>
    </xf>
    <xf numFmtId="205" fontId="17" fillId="0" borderId="54" xfId="62" applyNumberFormat="1" applyFont="1" applyBorder="1" applyAlignment="1">
      <alignment horizontal="center" vertical="center"/>
      <protection/>
    </xf>
    <xf numFmtId="4" fontId="16" fillId="0" borderId="16" xfId="61" applyNumberFormat="1" applyFont="1" applyBorder="1" applyAlignment="1" applyProtection="1" quotePrefix="1">
      <alignment/>
      <protection hidden="1"/>
    </xf>
    <xf numFmtId="4" fontId="16" fillId="0" borderId="57" xfId="61" applyNumberFormat="1" applyFont="1" applyBorder="1" applyAlignment="1" applyProtection="1" quotePrefix="1">
      <alignment/>
      <protection hidden="1"/>
    </xf>
    <xf numFmtId="4" fontId="16" fillId="0" borderId="19" xfId="61" applyNumberFormat="1" applyFont="1" applyBorder="1" applyAlignment="1" applyProtection="1">
      <alignment/>
      <protection hidden="1"/>
    </xf>
    <xf numFmtId="4" fontId="16" fillId="0" borderId="59" xfId="61" applyNumberFormat="1" applyFont="1" applyBorder="1" applyAlignment="1" applyProtection="1">
      <alignment/>
      <protection hidden="1"/>
    </xf>
    <xf numFmtId="4" fontId="25" fillId="0" borderId="26" xfId="61" applyNumberFormat="1" applyFont="1" applyBorder="1" applyAlignment="1" applyProtection="1">
      <alignment/>
      <protection hidden="1"/>
    </xf>
    <xf numFmtId="4" fontId="25" fillId="0" borderId="60" xfId="61" applyNumberFormat="1" applyFont="1" applyBorder="1" applyAlignment="1" applyProtection="1">
      <alignment/>
      <protection hidden="1"/>
    </xf>
    <xf numFmtId="4" fontId="25" fillId="0" borderId="52" xfId="63" applyNumberFormat="1" applyFont="1" applyBorder="1" applyAlignment="1" applyProtection="1">
      <alignment horizontal="right"/>
      <protection hidden="1"/>
    </xf>
    <xf numFmtId="4" fontId="25" fillId="0" borderId="58" xfId="63" applyNumberFormat="1" applyFont="1" applyBorder="1" applyAlignment="1" applyProtection="1">
      <alignment horizontal="right"/>
      <protection hidden="1"/>
    </xf>
    <xf numFmtId="4" fontId="25" fillId="0" borderId="26" xfId="63" applyNumberFormat="1" applyFont="1" applyBorder="1" applyAlignment="1" applyProtection="1">
      <alignment horizontal="right"/>
      <protection hidden="1"/>
    </xf>
    <xf numFmtId="4" fontId="25" fillId="0" borderId="60" xfId="63" applyNumberFormat="1" applyFont="1" applyBorder="1" applyAlignment="1" applyProtection="1">
      <alignment horizontal="right"/>
      <protection hidden="1"/>
    </xf>
    <xf numFmtId="4" fontId="25" fillId="0" borderId="19" xfId="63" applyNumberFormat="1" applyFont="1" applyBorder="1" applyAlignment="1" applyProtection="1">
      <alignment horizontal="right"/>
      <protection hidden="1"/>
    </xf>
    <xf numFmtId="4" fontId="25" fillId="0" borderId="59" xfId="63" applyNumberFormat="1" applyFont="1" applyBorder="1" applyAlignment="1" applyProtection="1">
      <alignment horizontal="right"/>
      <protection hidden="1"/>
    </xf>
    <xf numFmtId="4" fontId="16" fillId="0" borderId="16" xfId="61" applyNumberFormat="1" applyFont="1" applyBorder="1" applyAlignment="1" applyProtection="1">
      <alignment/>
      <protection hidden="1"/>
    </xf>
    <xf numFmtId="4" fontId="16" fillId="0" borderId="57" xfId="61" applyNumberFormat="1" applyFont="1" applyBorder="1" applyAlignment="1" applyProtection="1">
      <alignment/>
      <protection hidden="1"/>
    </xf>
    <xf numFmtId="4" fontId="16" fillId="0" borderId="16" xfId="61" applyNumberFormat="1" applyFont="1" applyFill="1" applyBorder="1" applyAlignment="1" applyProtection="1">
      <alignment/>
      <protection hidden="1"/>
    </xf>
    <xf numFmtId="4" fontId="16" fillId="0" borderId="57" xfId="61" applyNumberFormat="1" applyFont="1" applyFill="1" applyBorder="1" applyAlignment="1" applyProtection="1">
      <alignment/>
      <protection hidden="1"/>
    </xf>
    <xf numFmtId="4" fontId="16" fillId="0" borderId="26" xfId="61" applyNumberFormat="1" applyFont="1" applyFill="1" applyBorder="1" applyAlignment="1" applyProtection="1">
      <alignment/>
      <protection hidden="1"/>
    </xf>
    <xf numFmtId="4" fontId="16" fillId="0" borderId="60" xfId="61" applyNumberFormat="1" applyFont="1" applyFill="1" applyBorder="1" applyAlignment="1" applyProtection="1">
      <alignment/>
      <protection hidden="1"/>
    </xf>
    <xf numFmtId="4" fontId="25" fillId="0" borderId="26" xfId="60" applyNumberFormat="1" applyFont="1" applyBorder="1" applyAlignment="1" applyProtection="1">
      <alignment horizontal="right" vertical="center"/>
      <protection hidden="1"/>
    </xf>
    <xf numFmtId="4" fontId="25" fillId="0" borderId="60" xfId="60" applyNumberFormat="1" applyFont="1" applyBorder="1" applyAlignment="1" applyProtection="1">
      <alignment horizontal="right" vertical="center"/>
      <protection hidden="1"/>
    </xf>
    <xf numFmtId="4" fontId="16" fillId="0" borderId="26" xfId="63" applyNumberFormat="1" applyFont="1" applyBorder="1" applyAlignment="1" applyProtection="1">
      <alignment horizontal="right"/>
      <protection hidden="1"/>
    </xf>
    <xf numFmtId="4" fontId="16" fillId="0" borderId="60" xfId="63" applyNumberFormat="1" applyFont="1" applyBorder="1" applyAlignment="1" applyProtection="1">
      <alignment horizontal="right"/>
      <protection hidden="1"/>
    </xf>
    <xf numFmtId="4" fontId="16" fillId="0" borderId="19" xfId="63" applyNumberFormat="1" applyFont="1" applyBorder="1" applyAlignment="1" applyProtection="1">
      <alignment horizontal="right"/>
      <protection hidden="1"/>
    </xf>
    <xf numFmtId="4" fontId="16" fillId="0" borderId="59" xfId="63" applyNumberFormat="1" applyFont="1" applyBorder="1" applyAlignment="1" applyProtection="1">
      <alignment horizontal="right"/>
      <protection hidden="1"/>
    </xf>
    <xf numFmtId="4" fontId="16" fillId="0" borderId="19" xfId="61" applyNumberFormat="1" applyFont="1" applyBorder="1" applyAlignment="1" applyProtection="1" quotePrefix="1">
      <alignment/>
      <protection hidden="1"/>
    </xf>
    <xf numFmtId="4" fontId="16" fillId="0" borderId="59" xfId="61" applyNumberFormat="1" applyFont="1" applyBorder="1" applyAlignment="1" applyProtection="1" quotePrefix="1">
      <alignment/>
      <protection hidden="1"/>
    </xf>
    <xf numFmtId="4" fontId="16" fillId="0" borderId="0" xfId="61" applyNumberFormat="1" applyFont="1" applyBorder="1" applyAlignment="1" applyProtection="1" quotePrefix="1">
      <alignment/>
      <protection hidden="1"/>
    </xf>
    <xf numFmtId="4" fontId="25" fillId="0" borderId="10" xfId="63" applyNumberFormat="1" applyFont="1" applyBorder="1" applyAlignment="1" applyProtection="1">
      <alignment horizontal="right"/>
      <protection hidden="1"/>
    </xf>
    <xf numFmtId="4" fontId="16" fillId="0" borderId="18" xfId="61" applyNumberFormat="1" applyFont="1" applyBorder="1" applyAlignment="1" applyProtection="1">
      <alignment/>
      <protection hidden="1"/>
    </xf>
    <xf numFmtId="4" fontId="25" fillId="0" borderId="53" xfId="63" applyNumberFormat="1" applyFont="1" applyBorder="1" applyAlignment="1" applyProtection="1">
      <alignment horizontal="right"/>
      <protection hidden="1"/>
    </xf>
    <xf numFmtId="3" fontId="16" fillId="0" borderId="27" xfId="61" applyNumberFormat="1" applyFont="1" applyBorder="1" applyAlignment="1" applyProtection="1">
      <alignment horizontal="left"/>
      <protection hidden="1"/>
    </xf>
    <xf numFmtId="3" fontId="16" fillId="0" borderId="56" xfId="61" applyNumberFormat="1" applyFont="1" applyBorder="1" applyAlignment="1" applyProtection="1">
      <alignment horizontal="left"/>
      <protection hidden="1"/>
    </xf>
    <xf numFmtId="4" fontId="25" fillId="0" borderId="10" xfId="60" applyNumberFormat="1" applyFont="1" applyBorder="1" applyAlignment="1" applyProtection="1">
      <alignment horizontal="right"/>
      <protection hidden="1"/>
    </xf>
    <xf numFmtId="4" fontId="25" fillId="0" borderId="18" xfId="63" applyNumberFormat="1" applyFont="1" applyBorder="1" applyAlignment="1" applyProtection="1">
      <alignment horizontal="right"/>
      <protection hidden="1"/>
    </xf>
    <xf numFmtId="4" fontId="16" fillId="0" borderId="0" xfId="61" applyNumberFormat="1" applyFont="1" applyBorder="1" applyAlignment="1" applyProtection="1">
      <alignment/>
      <protection hidden="1"/>
    </xf>
    <xf numFmtId="4" fontId="25" fillId="0" borderId="18" xfId="60" applyNumberFormat="1" applyFont="1" applyBorder="1" applyAlignment="1" applyProtection="1">
      <alignment horizontal="right"/>
      <protection hidden="1"/>
    </xf>
    <xf numFmtId="4" fontId="16" fillId="0" borderId="0" xfId="61" applyNumberFormat="1" applyFont="1" applyFill="1" applyBorder="1" applyAlignment="1" applyProtection="1">
      <alignment/>
      <protection hidden="1"/>
    </xf>
    <xf numFmtId="4" fontId="16" fillId="0" borderId="10" xfId="61" applyNumberFormat="1" applyFont="1" applyFill="1" applyBorder="1" applyAlignment="1" applyProtection="1">
      <alignment/>
      <protection hidden="1"/>
    </xf>
    <xf numFmtId="4" fontId="25" fillId="0" borderId="10" xfId="60" applyNumberFormat="1" applyFont="1" applyBorder="1" applyAlignment="1" applyProtection="1">
      <alignment horizontal="right" vertical="center"/>
      <protection hidden="1"/>
    </xf>
    <xf numFmtId="4" fontId="16" fillId="0" borderId="10" xfId="63" applyNumberFormat="1" applyFont="1" applyBorder="1" applyAlignment="1" applyProtection="1">
      <alignment horizontal="right"/>
      <protection hidden="1"/>
    </xf>
    <xf numFmtId="4" fontId="16" fillId="0" borderId="18" xfId="63" applyNumberFormat="1" applyFont="1" applyBorder="1" applyAlignment="1" applyProtection="1">
      <alignment horizontal="right"/>
      <protection hidden="1"/>
    </xf>
    <xf numFmtId="4" fontId="16" fillId="0" borderId="18" xfId="61" applyNumberFormat="1" applyFont="1" applyBorder="1" applyAlignment="1" applyProtection="1" quotePrefix="1">
      <alignment/>
      <protection hidden="1"/>
    </xf>
    <xf numFmtId="0" fontId="17" fillId="0" borderId="0" xfId="61" applyFont="1" applyAlignment="1">
      <alignment horizontal="left" vertical="center" wrapText="1"/>
      <protection/>
    </xf>
    <xf numFmtId="0" fontId="17" fillId="0" borderId="57" xfId="61" applyFont="1" applyBorder="1" applyAlignment="1">
      <alignment horizontal="left" vertical="center" wrapText="1"/>
      <protection/>
    </xf>
    <xf numFmtId="3" fontId="16" fillId="0" borderId="55" xfId="61" applyNumberFormat="1" applyFont="1" applyBorder="1" applyAlignment="1" applyProtection="1">
      <alignment horizontal="left"/>
      <protection hidden="1"/>
    </xf>
    <xf numFmtId="0" fontId="17" fillId="0" borderId="20" xfId="61" applyFont="1" applyBorder="1" applyAlignment="1" applyProtection="1">
      <alignment horizontal="center" vertical="center"/>
      <protection hidden="1"/>
    </xf>
    <xf numFmtId="0" fontId="17" fillId="0" borderId="21" xfId="61" applyFont="1" applyBorder="1" applyAlignment="1" applyProtection="1">
      <alignment horizontal="center" vertical="center"/>
      <protection hidden="1"/>
    </xf>
    <xf numFmtId="0" fontId="17" fillId="0" borderId="22" xfId="61" applyFont="1" applyBorder="1" applyAlignment="1" applyProtection="1">
      <alignment horizontal="center" vertical="center"/>
      <protection hidden="1"/>
    </xf>
    <xf numFmtId="0" fontId="17" fillId="0" borderId="27" xfId="61" applyFont="1" applyBorder="1" applyAlignment="1" applyProtection="1">
      <alignment horizontal="center" vertical="center"/>
      <protection hidden="1"/>
    </xf>
    <xf numFmtId="0" fontId="17" fillId="0" borderId="55" xfId="61" applyFont="1" applyBorder="1" applyAlignment="1" applyProtection="1">
      <alignment horizontal="center" vertical="center"/>
      <protection hidden="1"/>
    </xf>
    <xf numFmtId="0" fontId="17" fillId="0" borderId="16" xfId="61" applyFont="1" applyBorder="1" applyAlignment="1" applyProtection="1">
      <alignment horizontal="center" vertical="center"/>
      <protection hidden="1"/>
    </xf>
    <xf numFmtId="0" fontId="17" fillId="0" borderId="0" xfId="61" applyFont="1" applyBorder="1" applyAlignment="1" applyProtection="1">
      <alignment horizontal="center" vertical="center"/>
      <protection hidden="1"/>
    </xf>
    <xf numFmtId="0" fontId="17" fillId="0" borderId="52" xfId="61" applyFont="1" applyBorder="1" applyAlignment="1" applyProtection="1">
      <alignment horizontal="center" vertical="center"/>
      <protection hidden="1"/>
    </xf>
    <xf numFmtId="0" fontId="17" fillId="0" borderId="53" xfId="61" applyFont="1" applyBorder="1" applyAlignment="1" applyProtection="1">
      <alignment horizontal="center" vertical="center"/>
      <protection hidden="1"/>
    </xf>
    <xf numFmtId="0" fontId="17" fillId="0" borderId="56" xfId="61" applyFont="1" applyBorder="1" applyAlignment="1" applyProtection="1">
      <alignment horizontal="center" vertical="center"/>
      <protection hidden="1"/>
    </xf>
    <xf numFmtId="0" fontId="17" fillId="0" borderId="57" xfId="61" applyFont="1" applyBorder="1" applyAlignment="1" applyProtection="1">
      <alignment horizontal="center" vertical="center"/>
      <protection hidden="1"/>
    </xf>
    <xf numFmtId="0" fontId="17" fillId="0" borderId="58" xfId="61" applyFont="1" applyBorder="1" applyAlignment="1" applyProtection="1">
      <alignment horizontal="center" vertical="center"/>
      <protection hidden="1"/>
    </xf>
    <xf numFmtId="4" fontId="17" fillId="0" borderId="53" xfId="63" applyNumberFormat="1" applyFont="1" applyBorder="1" applyAlignment="1" applyProtection="1">
      <alignment horizontal="right"/>
      <protection hidden="1"/>
    </xf>
    <xf numFmtId="4" fontId="17" fillId="0" borderId="58" xfId="63" applyNumberFormat="1" applyFont="1" applyBorder="1" applyAlignment="1" applyProtection="1">
      <alignment horizontal="right"/>
      <protection hidden="1"/>
    </xf>
    <xf numFmtId="4" fontId="17" fillId="0" borderId="26" xfId="63" applyNumberFormat="1" applyFont="1" applyBorder="1" applyAlignment="1" applyProtection="1">
      <alignment horizontal="right"/>
      <protection hidden="1"/>
    </xf>
    <xf numFmtId="4" fontId="17" fillId="0" borderId="60" xfId="63" applyNumberFormat="1" applyFont="1" applyBorder="1" applyAlignment="1" applyProtection="1">
      <alignment horizontal="right"/>
      <protection hidden="1"/>
    </xf>
    <xf numFmtId="4" fontId="17" fillId="0" borderId="18" xfId="63" applyNumberFormat="1" applyFont="1" applyBorder="1" applyAlignment="1" applyProtection="1">
      <alignment horizontal="right"/>
      <protection hidden="1"/>
    </xf>
    <xf numFmtId="4" fontId="17" fillId="0" borderId="59" xfId="63" applyNumberFormat="1" applyFont="1" applyBorder="1" applyAlignment="1" applyProtection="1">
      <alignment horizontal="right"/>
      <protection hidden="1"/>
    </xf>
    <xf numFmtId="4" fontId="16" fillId="0" borderId="0" xfId="63" applyNumberFormat="1" applyFont="1" applyBorder="1" applyProtection="1">
      <alignment/>
      <protection hidden="1"/>
    </xf>
    <xf numFmtId="4" fontId="16" fillId="0" borderId="57" xfId="63" applyNumberFormat="1" applyFont="1" applyBorder="1" applyProtection="1">
      <alignment/>
      <protection hidden="1"/>
    </xf>
    <xf numFmtId="4" fontId="16" fillId="0" borderId="0" xfId="63" applyNumberFormat="1" applyFont="1" applyBorder="1" applyAlignment="1" applyProtection="1" quotePrefix="1">
      <alignment horizontal="right"/>
      <protection hidden="1"/>
    </xf>
    <xf numFmtId="4" fontId="16" fillId="0" borderId="57" xfId="63" applyNumberFormat="1" applyFont="1" applyBorder="1" applyAlignment="1" applyProtection="1" quotePrefix="1">
      <alignment horizontal="right"/>
      <protection hidden="1"/>
    </xf>
    <xf numFmtId="4" fontId="16" fillId="0" borderId="0" xfId="63" applyNumberFormat="1" applyFont="1" applyBorder="1" applyAlignment="1" applyProtection="1">
      <alignment horizontal="right"/>
      <protection hidden="1"/>
    </xf>
    <xf numFmtId="4" fontId="16" fillId="0" borderId="57" xfId="63" applyNumberFormat="1" applyFont="1" applyBorder="1" applyAlignment="1" applyProtection="1">
      <alignment horizontal="right"/>
      <protection hidden="1"/>
    </xf>
    <xf numFmtId="4" fontId="17" fillId="0" borderId="10" xfId="63" applyNumberFormat="1" applyFont="1" applyBorder="1" applyAlignment="1" applyProtection="1">
      <alignment horizontal="right"/>
      <protection hidden="1"/>
    </xf>
    <xf numFmtId="4" fontId="16" fillId="0" borderId="18" xfId="63" applyNumberFormat="1" applyFont="1" applyBorder="1" applyProtection="1">
      <alignment/>
      <protection hidden="1"/>
    </xf>
    <xf numFmtId="4" fontId="16" fillId="0" borderId="59" xfId="63" applyNumberFormat="1" applyFont="1" applyBorder="1" applyProtection="1">
      <alignment/>
      <protection hidden="1"/>
    </xf>
    <xf numFmtId="4" fontId="16" fillId="0" borderId="18" xfId="63" applyNumberFormat="1" applyFont="1" applyBorder="1" applyAlignment="1" applyProtection="1" quotePrefix="1">
      <alignment horizontal="right"/>
      <protection hidden="1"/>
    </xf>
    <xf numFmtId="4" fontId="16" fillId="0" borderId="59" xfId="63" applyNumberFormat="1" applyFont="1" applyBorder="1" applyAlignment="1" applyProtection="1" quotePrefix="1">
      <alignment horizontal="right"/>
      <protection hidden="1"/>
    </xf>
    <xf numFmtId="4" fontId="16" fillId="0" borderId="11" xfId="63" applyNumberFormat="1" applyFont="1" applyBorder="1" applyAlignment="1" applyProtection="1">
      <alignment horizontal="right"/>
      <protection hidden="1"/>
    </xf>
    <xf numFmtId="4" fontId="17" fillId="0" borderId="52" xfId="63" applyNumberFormat="1" applyFont="1" applyBorder="1" applyAlignment="1" applyProtection="1">
      <alignment horizontal="right"/>
      <protection hidden="1"/>
    </xf>
    <xf numFmtId="4" fontId="17" fillId="0" borderId="54" xfId="63" applyNumberFormat="1" applyFont="1" applyBorder="1" applyAlignment="1" applyProtection="1">
      <alignment horizontal="right"/>
      <protection hidden="1"/>
    </xf>
    <xf numFmtId="3" fontId="16" fillId="0" borderId="55" xfId="63" applyNumberFormat="1" applyFont="1" applyBorder="1" applyAlignment="1" applyProtection="1">
      <alignment horizontal="left"/>
      <protection hidden="1"/>
    </xf>
    <xf numFmtId="3" fontId="16" fillId="0" borderId="56" xfId="63" applyNumberFormat="1" applyFont="1" applyBorder="1" applyAlignment="1" applyProtection="1">
      <alignment horizontal="left"/>
      <protection hidden="1"/>
    </xf>
    <xf numFmtId="4" fontId="17" fillId="0" borderId="10" xfId="55" applyNumberFormat="1" applyFont="1" applyBorder="1" applyAlignment="1" applyProtection="1">
      <alignment/>
      <protection hidden="1"/>
    </xf>
    <xf numFmtId="4" fontId="17" fillId="0" borderId="60" xfId="55" applyNumberFormat="1" applyFont="1" applyBorder="1" applyAlignment="1" applyProtection="1">
      <alignment/>
      <protection hidden="1"/>
    </xf>
    <xf numFmtId="4" fontId="17" fillId="0" borderId="13" xfId="63" applyNumberFormat="1" applyFont="1" applyBorder="1" applyAlignment="1" applyProtection="1">
      <alignment horizontal="right"/>
      <protection hidden="1"/>
    </xf>
    <xf numFmtId="4" fontId="17" fillId="0" borderId="19" xfId="63" applyNumberFormat="1" applyFont="1" applyBorder="1" applyAlignment="1" applyProtection="1">
      <alignment horizontal="right"/>
      <protection hidden="1"/>
    </xf>
    <xf numFmtId="4" fontId="17" fillId="0" borderId="11" xfId="63" applyNumberFormat="1" applyFont="1" applyBorder="1" applyAlignment="1" applyProtection="1">
      <alignment horizontal="right"/>
      <protection hidden="1"/>
    </xf>
    <xf numFmtId="4" fontId="16" fillId="0" borderId="16" xfId="63" applyNumberFormat="1" applyFont="1" applyBorder="1" applyProtection="1">
      <alignment/>
      <protection hidden="1"/>
    </xf>
    <xf numFmtId="4" fontId="16" fillId="0" borderId="12" xfId="63" applyNumberFormat="1" applyFont="1" applyBorder="1" applyProtection="1">
      <alignment/>
      <protection hidden="1"/>
    </xf>
    <xf numFmtId="4" fontId="16" fillId="0" borderId="16" xfId="63" applyNumberFormat="1" applyFont="1" applyBorder="1" applyAlignment="1" applyProtection="1" quotePrefix="1">
      <alignment horizontal="right"/>
      <protection hidden="1"/>
    </xf>
    <xf numFmtId="4" fontId="16" fillId="0" borderId="12" xfId="63" applyNumberFormat="1" applyFont="1" applyBorder="1" applyAlignment="1" applyProtection="1" quotePrefix="1">
      <alignment horizontal="right"/>
      <protection hidden="1"/>
    </xf>
    <xf numFmtId="4" fontId="16" fillId="0" borderId="16" xfId="63" applyNumberFormat="1" applyFont="1" applyBorder="1" applyAlignment="1" applyProtection="1">
      <alignment horizontal="right"/>
      <protection hidden="1"/>
    </xf>
    <xf numFmtId="4" fontId="16" fillId="0" borderId="12" xfId="63" applyNumberFormat="1" applyFont="1" applyBorder="1" applyAlignment="1" applyProtection="1">
      <alignment horizontal="right"/>
      <protection hidden="1"/>
    </xf>
    <xf numFmtId="4" fontId="16" fillId="0" borderId="19" xfId="63" applyNumberFormat="1" applyFont="1" applyBorder="1" applyProtection="1">
      <alignment/>
      <protection hidden="1"/>
    </xf>
    <xf numFmtId="4" fontId="16" fillId="0" borderId="11" xfId="63" applyNumberFormat="1" applyFont="1" applyBorder="1" applyProtection="1">
      <alignment/>
      <protection hidden="1"/>
    </xf>
    <xf numFmtId="4" fontId="16" fillId="0" borderId="19" xfId="63" applyNumberFormat="1" applyFont="1" applyBorder="1" applyAlignment="1" applyProtection="1" quotePrefix="1">
      <alignment horizontal="right"/>
      <protection hidden="1"/>
    </xf>
    <xf numFmtId="4" fontId="16" fillId="0" borderId="11" xfId="63" applyNumberFormat="1" applyFont="1" applyBorder="1" applyAlignment="1" applyProtection="1" quotePrefix="1">
      <alignment horizontal="right"/>
      <protection hidden="1"/>
    </xf>
    <xf numFmtId="4" fontId="17" fillId="0" borderId="26" xfId="55" applyNumberFormat="1" applyFont="1" applyBorder="1" applyAlignment="1" applyProtection="1">
      <alignment/>
      <protection hidden="1"/>
    </xf>
    <xf numFmtId="4" fontId="17" fillId="0" borderId="13" xfId="55" applyNumberFormat="1" applyFont="1" applyBorder="1" applyAlignment="1" applyProtection="1">
      <alignment/>
      <protection hidden="1"/>
    </xf>
    <xf numFmtId="0" fontId="17" fillId="0" borderId="27" xfId="63" applyFont="1" applyBorder="1" applyAlignment="1" applyProtection="1">
      <alignment horizontal="center" vertical="center"/>
      <protection hidden="1"/>
    </xf>
    <xf numFmtId="0" fontId="17" fillId="0" borderId="28" xfId="63" applyFont="1" applyBorder="1" applyAlignment="1" applyProtection="1">
      <alignment horizontal="center" vertical="center"/>
      <protection hidden="1"/>
    </xf>
    <xf numFmtId="0" fontId="17" fillId="0" borderId="16" xfId="63" applyFont="1" applyBorder="1" applyAlignment="1" applyProtection="1">
      <alignment horizontal="center" vertical="center"/>
      <protection hidden="1"/>
    </xf>
    <xf numFmtId="0" fontId="17" fillId="0" borderId="12" xfId="63" applyFont="1" applyBorder="1" applyAlignment="1" applyProtection="1">
      <alignment horizontal="center" vertical="center"/>
      <protection hidden="1"/>
    </xf>
    <xf numFmtId="0" fontId="17" fillId="0" borderId="52" xfId="63" applyFont="1" applyBorder="1" applyAlignment="1" applyProtection="1">
      <alignment horizontal="center" vertical="center"/>
      <protection hidden="1"/>
    </xf>
    <xf numFmtId="0" fontId="17" fillId="0" borderId="54" xfId="63" applyFont="1" applyBorder="1" applyAlignment="1" applyProtection="1">
      <alignment horizontal="center" vertical="center"/>
      <protection hidden="1"/>
    </xf>
    <xf numFmtId="0" fontId="17" fillId="0" borderId="55" xfId="63" applyFont="1" applyBorder="1" applyAlignment="1" applyProtection="1">
      <alignment horizontal="center" vertical="center"/>
      <protection hidden="1"/>
    </xf>
    <xf numFmtId="0" fontId="17" fillId="0" borderId="56" xfId="63" applyFont="1" applyBorder="1" applyAlignment="1" applyProtection="1">
      <alignment horizontal="center" vertical="center"/>
      <protection hidden="1"/>
    </xf>
    <xf numFmtId="0" fontId="17" fillId="0" borderId="0" xfId="63" applyFont="1" applyBorder="1" applyAlignment="1" applyProtection="1">
      <alignment horizontal="center" vertical="center"/>
      <protection hidden="1"/>
    </xf>
    <xf numFmtId="0" fontId="17" fillId="0" borderId="57" xfId="63" applyFont="1" applyBorder="1" applyAlignment="1" applyProtection="1">
      <alignment horizontal="center" vertical="center"/>
      <protection hidden="1"/>
    </xf>
    <xf numFmtId="0" fontId="17" fillId="0" borderId="53" xfId="63" applyFont="1" applyBorder="1" applyAlignment="1" applyProtection="1">
      <alignment horizontal="center" vertical="center"/>
      <protection hidden="1"/>
    </xf>
    <xf numFmtId="0" fontId="17" fillId="0" borderId="58" xfId="63" applyFont="1" applyBorder="1" applyAlignment="1" applyProtection="1">
      <alignment horizontal="center" vertical="center"/>
      <protection hidden="1"/>
    </xf>
    <xf numFmtId="3" fontId="16" fillId="0" borderId="27" xfId="63" applyNumberFormat="1" applyFont="1" applyBorder="1" applyAlignment="1" applyProtection="1">
      <alignment horizontal="left"/>
      <protection hidden="1"/>
    </xf>
    <xf numFmtId="3" fontId="16" fillId="0" borderId="28" xfId="63" applyNumberFormat="1" applyFont="1" applyBorder="1" applyAlignment="1" applyProtection="1">
      <alignment horizontal="left"/>
      <protection hidden="1"/>
    </xf>
    <xf numFmtId="0" fontId="17" fillId="0" borderId="0" xfId="63" applyFont="1" applyAlignment="1" applyProtection="1">
      <alignment horizontal="left" vertical="center" wrapText="1"/>
      <protection hidden="1"/>
    </xf>
    <xf numFmtId="0" fontId="17" fillId="0" borderId="57" xfId="63" applyFont="1" applyBorder="1" applyAlignment="1" applyProtection="1">
      <alignment horizontal="left" vertical="center" wrapText="1"/>
      <protection hidden="1"/>
    </xf>
    <xf numFmtId="0" fontId="16" fillId="0" borderId="0" xfId="63" applyFont="1" applyAlignment="1" applyProtection="1">
      <alignment horizontal="left" vertical="center" wrapText="1"/>
      <protection hidden="1"/>
    </xf>
    <xf numFmtId="0" fontId="16" fillId="0" borderId="57" xfId="63" applyFont="1" applyBorder="1" applyAlignment="1" applyProtection="1">
      <alignment horizontal="left" vertical="center" wrapText="1"/>
      <protection hidden="1"/>
    </xf>
    <xf numFmtId="203" fontId="17" fillId="0" borderId="20" xfId="63" applyNumberFormat="1" applyFont="1" applyBorder="1" applyAlignment="1" applyProtection="1">
      <alignment horizontal="center" vertical="center"/>
      <protection hidden="1"/>
    </xf>
    <xf numFmtId="203" fontId="17" fillId="0" borderId="21" xfId="63" applyNumberFormat="1" applyFont="1" applyBorder="1" applyAlignment="1" applyProtection="1">
      <alignment horizontal="center" vertical="center"/>
      <protection hidden="1"/>
    </xf>
    <xf numFmtId="0" fontId="16" fillId="50" borderId="16" xfId="0" applyFont="1" applyFill="1" applyBorder="1" applyAlignment="1">
      <alignment/>
    </xf>
    <xf numFmtId="0" fontId="16" fillId="50" borderId="0" xfId="0" applyFont="1" applyFill="1" applyBorder="1" applyAlignment="1">
      <alignment/>
    </xf>
    <xf numFmtId="0" fontId="16" fillId="50" borderId="12" xfId="0" applyFont="1" applyFill="1" applyBorder="1" applyAlignment="1">
      <alignment/>
    </xf>
    <xf numFmtId="0" fontId="16" fillId="50" borderId="26" xfId="0" applyFont="1" applyFill="1" applyBorder="1" applyAlignment="1">
      <alignment/>
    </xf>
    <xf numFmtId="0" fontId="16" fillId="50" borderId="10" xfId="0" applyFont="1" applyFill="1" applyBorder="1" applyAlignment="1">
      <alignment/>
    </xf>
    <xf numFmtId="0" fontId="16" fillId="50" borderId="13" xfId="0" applyFont="1" applyFill="1" applyBorder="1" applyAlignment="1">
      <alignment/>
    </xf>
    <xf numFmtId="0" fontId="18" fillId="50" borderId="16" xfId="0" applyFont="1" applyFill="1" applyBorder="1" applyAlignment="1">
      <alignment vertical="center"/>
    </xf>
    <xf numFmtId="0" fontId="18" fillId="50" borderId="0" xfId="0" applyFont="1" applyFill="1" applyBorder="1" applyAlignment="1">
      <alignment vertical="center"/>
    </xf>
    <xf numFmtId="0" fontId="18" fillId="50" borderId="12" xfId="0" applyFont="1" applyFill="1" applyBorder="1" applyAlignment="1">
      <alignment vertical="center"/>
    </xf>
    <xf numFmtId="0" fontId="21" fillId="50" borderId="16" xfId="0" applyFont="1" applyFill="1" applyBorder="1" applyAlignment="1">
      <alignment vertical="center"/>
    </xf>
    <xf numFmtId="0" fontId="21" fillId="50" borderId="0" xfId="0" applyFont="1" applyFill="1" applyBorder="1" applyAlignment="1">
      <alignment vertical="center"/>
    </xf>
    <xf numFmtId="0" fontId="21" fillId="50" borderId="12" xfId="0" applyFont="1" applyFill="1" applyBorder="1" applyAlignment="1">
      <alignment vertical="center"/>
    </xf>
    <xf numFmtId="0" fontId="16" fillId="50" borderId="16" xfId="0" applyFont="1" applyFill="1" applyBorder="1" applyAlignment="1">
      <alignment vertical="center"/>
    </xf>
    <xf numFmtId="0" fontId="16" fillId="50" borderId="0" xfId="0" applyFont="1" applyFill="1" applyBorder="1" applyAlignment="1">
      <alignment vertical="center"/>
    </xf>
    <xf numFmtId="0" fontId="16" fillId="50" borderId="12" xfId="0" applyFont="1" applyFill="1" applyBorder="1" applyAlignment="1">
      <alignment vertical="center"/>
    </xf>
    <xf numFmtId="0" fontId="16" fillId="50" borderId="16" xfId="0" applyFont="1" applyFill="1" applyBorder="1" applyAlignment="1">
      <alignment vertical="center" wrapText="1"/>
    </xf>
    <xf numFmtId="0" fontId="16" fillId="50" borderId="0" xfId="0" applyFont="1" applyFill="1" applyBorder="1" applyAlignment="1">
      <alignment vertical="center" wrapText="1"/>
    </xf>
    <xf numFmtId="0" fontId="16" fillId="50" borderId="12" xfId="0" applyFont="1" applyFill="1" applyBorder="1" applyAlignment="1">
      <alignment vertical="center" wrapText="1"/>
    </xf>
    <xf numFmtId="0" fontId="19" fillId="50" borderId="16" xfId="0" applyFont="1" applyFill="1" applyBorder="1" applyAlignment="1">
      <alignment vertical="center"/>
    </xf>
    <xf numFmtId="0" fontId="19" fillId="50" borderId="0" xfId="0" applyFont="1" applyFill="1" applyBorder="1" applyAlignment="1">
      <alignment vertical="center"/>
    </xf>
    <xf numFmtId="0" fontId="19" fillId="50" borderId="12" xfId="0" applyFont="1" applyFill="1" applyBorder="1" applyAlignment="1">
      <alignment vertical="center"/>
    </xf>
    <xf numFmtId="0" fontId="16" fillId="50" borderId="19" xfId="0" applyFont="1" applyFill="1" applyBorder="1" applyAlignment="1">
      <alignment vertical="center"/>
    </xf>
    <xf numFmtId="0" fontId="16" fillId="50" borderId="18" xfId="0" applyFont="1" applyFill="1" applyBorder="1" applyAlignment="1">
      <alignment vertical="center"/>
    </xf>
    <xf numFmtId="0" fontId="16" fillId="50" borderId="11" xfId="0" applyFont="1" applyFill="1" applyBorder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49" fontId="1" fillId="36" borderId="18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40" xfId="0" applyNumberFormat="1" applyBorder="1" applyAlignment="1">
      <alignment horizontal="center" vertical="center"/>
    </xf>
    <xf numFmtId="49" fontId="10" fillId="0" borderId="40" xfId="0" applyNumberFormat="1" applyFont="1" applyBorder="1" applyAlignment="1">
      <alignment horizontal="left" vertical="center"/>
    </xf>
    <xf numFmtId="49" fontId="10" fillId="35" borderId="17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0" fillId="35" borderId="17" xfId="0" applyNumberFormat="1" applyFont="1" applyFill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4" fontId="16" fillId="33" borderId="19" xfId="50" applyNumberFormat="1" applyFont="1" applyFill="1" applyBorder="1" applyAlignment="1">
      <alignment vertical="center"/>
    </xf>
    <xf numFmtId="4" fontId="16" fillId="33" borderId="16" xfId="50" applyNumberFormat="1" applyFont="1" applyFill="1" applyBorder="1" applyAlignment="1">
      <alignment vertical="center"/>
    </xf>
    <xf numFmtId="4" fontId="16" fillId="33" borderId="52" xfId="50" applyNumberFormat="1" applyFont="1" applyFill="1" applyBorder="1" applyAlignment="1">
      <alignment vertical="center"/>
    </xf>
    <xf numFmtId="4" fontId="16" fillId="33" borderId="27" xfId="50" applyNumberFormat="1" applyFont="1" applyFill="1" applyBorder="1" applyAlignment="1">
      <alignment vertical="center"/>
    </xf>
    <xf numFmtId="4" fontId="0" fillId="0" borderId="14" xfId="50" applyNumberFormat="1" applyFont="1" applyBorder="1" applyAlignment="1">
      <alignment/>
    </xf>
    <xf numFmtId="3" fontId="16" fillId="0" borderId="16" xfId="60" applyNumberFormat="1" applyFont="1" applyBorder="1" applyAlignment="1" applyProtection="1">
      <alignment horizontal="right"/>
      <protection hidden="1"/>
    </xf>
  </cellXfs>
  <cellStyles count="66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Euro 3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2 2" xfId="53"/>
    <cellStyle name="Milliers 3" xfId="54"/>
    <cellStyle name="Milliers_PRODUITS" xfId="55"/>
    <cellStyle name="Currency" xfId="56"/>
    <cellStyle name="Currency [0]" xfId="57"/>
    <cellStyle name="Neutre" xfId="58"/>
    <cellStyle name="Normal 2" xfId="59"/>
    <cellStyle name="Normal_ACTIF_1" xfId="60"/>
    <cellStyle name="Normal_CHARGES" xfId="61"/>
    <cellStyle name="Normal_PASSIF" xfId="62"/>
    <cellStyle name="Normal_PRODUITS" xfId="63"/>
    <cellStyle name="Note" xfId="64"/>
    <cellStyle name="Percent" xfId="65"/>
    <cellStyle name="Pourcentage 2" xfId="66"/>
    <cellStyle name="Pourcentage 2 2" xfId="67"/>
    <cellStyle name="Pourcentage 3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75"/>
          <c:w val="0.78375"/>
          <c:h val="0.9335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4036274"/>
        <c:axId val="39455555"/>
      </c:barChart>
      <c:catAx>
        <c:axId val="64036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9455555"/>
        <c:crosses val="autoZero"/>
        <c:auto val="1"/>
        <c:lblOffset val="100"/>
        <c:tickLblSkip val="1"/>
        <c:noMultiLvlLbl val="0"/>
      </c:catAx>
      <c:valAx>
        <c:axId val="39455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4036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05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25"/>
          <c:w val="0.784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9555676"/>
        <c:axId val="41783357"/>
      </c:barChart>
      <c:catAx>
        <c:axId val="19555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783357"/>
        <c:crosses val="autoZero"/>
        <c:auto val="1"/>
        <c:lblOffset val="100"/>
        <c:tickLblSkip val="1"/>
        <c:noMultiLvlLbl val="0"/>
      </c:catAx>
      <c:valAx>
        <c:axId val="41783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9555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75"/>
          <c:y val="0.931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6"/>
          <c:w val="0.951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40505894"/>
        <c:axId val="29008727"/>
      </c:bar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9008727"/>
        <c:crosses val="autoZero"/>
        <c:auto val="1"/>
        <c:lblOffset val="100"/>
        <c:tickLblSkip val="1"/>
        <c:noMultiLvlLbl val="0"/>
      </c:catAx>
      <c:valAx>
        <c:axId val="290087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0505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1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extraordinaires (exercice propre)</a:t>
            </a:r>
          </a:p>
        </c:rich>
      </c:tx>
      <c:layout>
        <c:manualLayout>
          <c:xMode val="factor"/>
          <c:yMode val="factor"/>
          <c:x val="0.04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951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59751952"/>
        <c:axId val="896657"/>
      </c:bar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96657"/>
        <c:crosses val="autoZero"/>
        <c:auto val="1"/>
        <c:lblOffset val="100"/>
        <c:tickLblSkip val="1"/>
        <c:noMultiLvlLbl val="0"/>
      </c:catAx>
      <c:valAx>
        <c:axId val="8966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751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2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1442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/>
  <dimension ref="A1:J85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>
      <c r="A1" s="249" t="str">
        <f>Coordonnées!A1</f>
        <v>Synthèse des Comptes</v>
      </c>
      <c r="B1" s="250"/>
      <c r="C1" s="246" t="str">
        <f>Coordonnées!D1</f>
        <v>Administration communale de :</v>
      </c>
      <c r="D1" s="250" t="str">
        <f>Coordonnées!J1</f>
        <v>DAVERDISSE</v>
      </c>
      <c r="E1" s="250"/>
      <c r="F1" s="250"/>
      <c r="G1" s="246" t="str">
        <f>Coordonnées!P1</f>
        <v>Code INS</v>
      </c>
      <c r="H1" s="385"/>
      <c r="I1" s="201">
        <f>Coordonnées!R1</f>
        <v>84016</v>
      </c>
    </row>
    <row r="2" spans="1:9" ht="12.75">
      <c r="A2" s="251"/>
      <c r="B2" s="252"/>
      <c r="C2" s="247"/>
      <c r="D2" s="252"/>
      <c r="E2" s="252"/>
      <c r="F2" s="252"/>
      <c r="G2" s="247" t="str">
        <f>Coordonnées!P2</f>
        <v>Exercice:</v>
      </c>
      <c r="H2" s="386"/>
      <c r="I2" s="202">
        <f>Coordonnées!R2</f>
        <v>2019</v>
      </c>
    </row>
    <row r="3" spans="1:9" ht="12.75">
      <c r="A3" s="381" t="str">
        <f>Coordonnées!A3</f>
        <v>Modèle officiel généré par l'application eComptes © SPW.INTERIEUR &amp; ACTION SOCIALE</v>
      </c>
      <c r="B3" s="381"/>
      <c r="C3" s="381"/>
      <c r="D3" s="381"/>
      <c r="E3" s="381"/>
      <c r="F3" s="200"/>
      <c r="G3" s="387" t="str">
        <f>Coordonnées!P3</f>
        <v>Version:</v>
      </c>
      <c r="H3" s="388"/>
      <c r="I3" s="191">
        <f>Coordonnées!R3</f>
        <v>1</v>
      </c>
    </row>
    <row r="4" spans="1:5" ht="12.75">
      <c r="A4" s="44"/>
      <c r="B4" s="44"/>
      <c r="C4" s="38"/>
      <c r="D4" s="44"/>
      <c r="E4" s="44"/>
    </row>
    <row r="5" spans="1:10" ht="13.5" thickBot="1">
      <c r="A5" s="144"/>
      <c r="B5" s="145"/>
      <c r="C5" s="146"/>
      <c r="D5" s="146"/>
      <c r="E5" s="403"/>
      <c r="F5" s="403"/>
      <c r="G5" s="186"/>
      <c r="H5" s="186"/>
      <c r="I5" s="147"/>
      <c r="J5" s="13"/>
    </row>
    <row r="6" spans="1:10" ht="12.75">
      <c r="A6" s="148" t="s">
        <v>40</v>
      </c>
      <c r="B6" s="149"/>
      <c r="C6" s="149"/>
      <c r="D6" s="149"/>
      <c r="E6" s="382" t="s">
        <v>42</v>
      </c>
      <c r="F6" s="395">
        <f>I2</f>
        <v>2019</v>
      </c>
      <c r="G6" s="396"/>
      <c r="H6" s="389">
        <f>F6-1</f>
        <v>2018</v>
      </c>
      <c r="I6" s="390"/>
      <c r="J6" s="13"/>
    </row>
    <row r="7" spans="1:10" ht="9.75" customHeight="1">
      <c r="A7" s="75"/>
      <c r="B7" s="149"/>
      <c r="C7" s="75"/>
      <c r="D7" s="149"/>
      <c r="E7" s="383"/>
      <c r="F7" s="397"/>
      <c r="G7" s="398"/>
      <c r="H7" s="391"/>
      <c r="I7" s="392"/>
      <c r="J7" s="13"/>
    </row>
    <row r="8" spans="1:10" ht="12.75" customHeight="1" thickBot="1">
      <c r="A8" s="150"/>
      <c r="B8" s="149"/>
      <c r="C8" s="151" t="s">
        <v>41</v>
      </c>
      <c r="D8" s="149"/>
      <c r="E8" s="384"/>
      <c r="F8" s="399"/>
      <c r="G8" s="400"/>
      <c r="H8" s="393"/>
      <c r="I8" s="394"/>
      <c r="J8" s="13"/>
    </row>
    <row r="9" spans="1:10" ht="9.75" customHeight="1">
      <c r="A9" s="152"/>
      <c r="B9" s="153"/>
      <c r="C9" s="154"/>
      <c r="D9" s="154"/>
      <c r="E9" s="155"/>
      <c r="F9" s="187"/>
      <c r="G9" s="189"/>
      <c r="H9" s="428"/>
      <c r="I9" s="429"/>
      <c r="J9" s="13"/>
    </row>
    <row r="10" spans="1:10" ht="12.75">
      <c r="A10" s="149" t="s">
        <v>43</v>
      </c>
      <c r="B10" s="149"/>
      <c r="C10" s="149"/>
      <c r="D10" s="149"/>
      <c r="E10" s="156" t="s">
        <v>44</v>
      </c>
      <c r="F10" s="401">
        <f>F12+F14+F29+F35+F39</f>
        <v>35912478.44</v>
      </c>
      <c r="G10" s="402"/>
      <c r="H10" s="401">
        <f>H12+H14+H29+H35+H39</f>
        <v>35335694.17</v>
      </c>
      <c r="I10" s="421"/>
      <c r="J10" s="13"/>
    </row>
    <row r="11" spans="1:10" ht="8.25" customHeight="1">
      <c r="A11" s="149"/>
      <c r="B11" s="149"/>
      <c r="C11" s="149"/>
      <c r="D11" s="149"/>
      <c r="E11" s="156"/>
      <c r="F11" s="188"/>
      <c r="G11" s="190"/>
      <c r="H11" s="414"/>
      <c r="I11" s="426"/>
      <c r="J11" s="13"/>
    </row>
    <row r="12" spans="1:10" ht="12.75">
      <c r="A12" s="157" t="s">
        <v>45</v>
      </c>
      <c r="B12" s="158" t="s">
        <v>46</v>
      </c>
      <c r="C12" s="153"/>
      <c r="D12" s="153"/>
      <c r="E12" s="156">
        <v>21</v>
      </c>
      <c r="F12" s="404">
        <v>10353.24</v>
      </c>
      <c r="G12" s="405"/>
      <c r="H12" s="404">
        <v>19825.36</v>
      </c>
      <c r="I12" s="419"/>
      <c r="J12" s="13"/>
    </row>
    <row r="13" spans="1:10" ht="9.75" customHeight="1">
      <c r="A13" s="157"/>
      <c r="B13" s="158"/>
      <c r="C13" s="153"/>
      <c r="D13" s="153"/>
      <c r="E13" s="156"/>
      <c r="F13" s="404"/>
      <c r="G13" s="405"/>
      <c r="H13" s="404"/>
      <c r="I13" s="419"/>
      <c r="J13" s="13"/>
    </row>
    <row r="14" spans="1:10" ht="12.75">
      <c r="A14" s="157" t="s">
        <v>47</v>
      </c>
      <c r="B14" s="158" t="s">
        <v>48</v>
      </c>
      <c r="C14" s="153"/>
      <c r="D14" s="153"/>
      <c r="E14" s="156" t="s">
        <v>49</v>
      </c>
      <c r="F14" s="401">
        <f>SUM(F16:F27)</f>
        <v>33269561.900000002</v>
      </c>
      <c r="G14" s="402"/>
      <c r="H14" s="401">
        <f>SUM(H16:H27)</f>
        <v>33043511.76</v>
      </c>
      <c r="I14" s="421"/>
      <c r="J14" s="13"/>
    </row>
    <row r="15" spans="1:10" ht="12.75">
      <c r="A15" s="159"/>
      <c r="B15" s="160" t="s">
        <v>50</v>
      </c>
      <c r="C15" s="161"/>
      <c r="D15" s="161"/>
      <c r="E15" s="156"/>
      <c r="F15" s="406"/>
      <c r="G15" s="407"/>
      <c r="H15" s="406"/>
      <c r="I15" s="418"/>
      <c r="J15" s="13"/>
    </row>
    <row r="16" spans="1:10" ht="12.75">
      <c r="A16" s="159"/>
      <c r="B16" s="159" t="s">
        <v>51</v>
      </c>
      <c r="C16" s="162" t="s">
        <v>52</v>
      </c>
      <c r="D16" s="154"/>
      <c r="E16" s="156">
        <v>220</v>
      </c>
      <c r="F16" s="404">
        <v>20193187.67</v>
      </c>
      <c r="G16" s="405"/>
      <c r="H16" s="404">
        <v>20149019.97</v>
      </c>
      <c r="I16" s="419"/>
      <c r="J16" s="13"/>
    </row>
    <row r="17" spans="1:10" ht="12.75">
      <c r="A17" s="159"/>
      <c r="B17" s="159" t="s">
        <v>53</v>
      </c>
      <c r="C17" s="154" t="s">
        <v>54</v>
      </c>
      <c r="D17" s="154"/>
      <c r="E17" s="156">
        <v>221</v>
      </c>
      <c r="F17" s="404">
        <v>7680223.14</v>
      </c>
      <c r="G17" s="405"/>
      <c r="H17" s="404">
        <v>6256020.55</v>
      </c>
      <c r="I17" s="419"/>
      <c r="J17" s="13"/>
    </row>
    <row r="18" spans="1:10" ht="12.75">
      <c r="A18" s="159"/>
      <c r="B18" s="159" t="s">
        <v>55</v>
      </c>
      <c r="C18" s="154" t="s">
        <v>56</v>
      </c>
      <c r="D18" s="154"/>
      <c r="E18" s="156">
        <v>223</v>
      </c>
      <c r="F18" s="404">
        <v>5101423.74</v>
      </c>
      <c r="G18" s="405"/>
      <c r="H18" s="404">
        <v>5111905.4</v>
      </c>
      <c r="I18" s="419"/>
      <c r="J18" s="13"/>
    </row>
    <row r="19" spans="1:10" ht="12.75">
      <c r="A19" s="159"/>
      <c r="B19" s="159" t="s">
        <v>57</v>
      </c>
      <c r="C19" s="154" t="s">
        <v>58</v>
      </c>
      <c r="D19" s="154"/>
      <c r="E19" s="156">
        <v>224</v>
      </c>
      <c r="F19" s="404">
        <v>100343.71</v>
      </c>
      <c r="G19" s="405"/>
      <c r="H19" s="404">
        <v>104597.25</v>
      </c>
      <c r="I19" s="419"/>
      <c r="J19" s="13"/>
    </row>
    <row r="20" spans="1:10" ht="12.75">
      <c r="A20" s="159"/>
      <c r="B20" s="159" t="s">
        <v>59</v>
      </c>
      <c r="C20" s="154" t="s">
        <v>289</v>
      </c>
      <c r="D20" s="154"/>
      <c r="E20" s="156">
        <v>226</v>
      </c>
      <c r="F20" s="404">
        <v>0</v>
      </c>
      <c r="G20" s="405"/>
      <c r="H20" s="404">
        <v>0</v>
      </c>
      <c r="I20" s="419"/>
      <c r="J20" s="13"/>
    </row>
    <row r="21" spans="1:10" ht="12.75">
      <c r="A21" s="159"/>
      <c r="B21" s="163" t="s">
        <v>60</v>
      </c>
      <c r="C21" s="153"/>
      <c r="D21" s="153"/>
      <c r="E21" s="156"/>
      <c r="F21" s="404"/>
      <c r="G21" s="405"/>
      <c r="H21" s="404"/>
      <c r="I21" s="419"/>
      <c r="J21" s="13"/>
    </row>
    <row r="22" spans="1:10" ht="23.25" customHeight="1">
      <c r="A22" s="159"/>
      <c r="B22" s="164" t="s">
        <v>61</v>
      </c>
      <c r="C22" s="379" t="s">
        <v>288</v>
      </c>
      <c r="D22" s="380"/>
      <c r="E22" s="165" t="s">
        <v>62</v>
      </c>
      <c r="F22" s="408">
        <v>164700.06</v>
      </c>
      <c r="G22" s="409"/>
      <c r="H22" s="408">
        <v>197193.04</v>
      </c>
      <c r="I22" s="420"/>
      <c r="J22" s="13"/>
    </row>
    <row r="23" spans="1:10" ht="12.75">
      <c r="A23" s="159"/>
      <c r="B23" s="159" t="s">
        <v>63</v>
      </c>
      <c r="C23" s="154" t="s">
        <v>64</v>
      </c>
      <c r="D23" s="154"/>
      <c r="E23" s="156">
        <v>234</v>
      </c>
      <c r="F23" s="404">
        <v>0</v>
      </c>
      <c r="G23" s="405"/>
      <c r="H23" s="404">
        <v>0</v>
      </c>
      <c r="I23" s="419"/>
      <c r="J23" s="13"/>
    </row>
    <row r="24" spans="1:10" ht="12.75">
      <c r="A24" s="159"/>
      <c r="B24" s="163" t="s">
        <v>65</v>
      </c>
      <c r="C24" s="153"/>
      <c r="D24" s="153"/>
      <c r="E24" s="156"/>
      <c r="F24" s="404"/>
      <c r="G24" s="405"/>
      <c r="H24" s="404"/>
      <c r="I24" s="419"/>
      <c r="J24" s="13"/>
    </row>
    <row r="25" spans="1:10" ht="12.75">
      <c r="A25" s="159"/>
      <c r="B25" s="159" t="s">
        <v>66</v>
      </c>
      <c r="C25" s="154" t="s">
        <v>67</v>
      </c>
      <c r="D25" s="154"/>
      <c r="E25" s="156">
        <v>24</v>
      </c>
      <c r="F25" s="404">
        <v>29683.58</v>
      </c>
      <c r="G25" s="405"/>
      <c r="H25" s="404">
        <v>1224775.55</v>
      </c>
      <c r="I25" s="419"/>
      <c r="J25" s="13"/>
    </row>
    <row r="26" spans="1:10" ht="12.75">
      <c r="A26" s="159"/>
      <c r="B26" s="159" t="s">
        <v>68</v>
      </c>
      <c r="C26" s="154" t="s">
        <v>69</v>
      </c>
      <c r="D26" s="154"/>
      <c r="E26" s="156">
        <v>261</v>
      </c>
      <c r="F26" s="404">
        <v>0</v>
      </c>
      <c r="G26" s="405"/>
      <c r="H26" s="404">
        <v>0</v>
      </c>
      <c r="I26" s="419"/>
      <c r="J26" s="13"/>
    </row>
    <row r="27" spans="1:10" ht="12.75">
      <c r="A27" s="159"/>
      <c r="B27" s="159" t="s">
        <v>70</v>
      </c>
      <c r="C27" s="154" t="s">
        <v>71</v>
      </c>
      <c r="D27" s="154"/>
      <c r="E27" s="166" t="s">
        <v>72</v>
      </c>
      <c r="F27" s="404">
        <v>0</v>
      </c>
      <c r="G27" s="405"/>
      <c r="H27" s="404">
        <v>0</v>
      </c>
      <c r="I27" s="419"/>
      <c r="J27" s="13"/>
    </row>
    <row r="28" spans="1:10" ht="9.75" customHeight="1">
      <c r="A28" s="159"/>
      <c r="B28" s="159"/>
      <c r="C28" s="154"/>
      <c r="D28" s="154"/>
      <c r="E28" s="166"/>
      <c r="F28" s="404"/>
      <c r="G28" s="405"/>
      <c r="H28" s="404"/>
      <c r="I28" s="419"/>
      <c r="J28" s="13"/>
    </row>
    <row r="29" spans="1:10" ht="12.75">
      <c r="A29" s="157" t="s">
        <v>73</v>
      </c>
      <c r="B29" s="158" t="s">
        <v>74</v>
      </c>
      <c r="C29" s="153"/>
      <c r="D29" s="153"/>
      <c r="E29" s="156">
        <v>25</v>
      </c>
      <c r="F29" s="401">
        <f>SUM(F30:F33)</f>
        <v>0</v>
      </c>
      <c r="G29" s="402"/>
      <c r="H29" s="401">
        <f>SUM(H30:H33)</f>
        <v>0</v>
      </c>
      <c r="I29" s="421"/>
      <c r="J29" s="13"/>
    </row>
    <row r="30" spans="1:10" ht="12.75">
      <c r="A30" s="159"/>
      <c r="B30" s="159" t="s">
        <v>51</v>
      </c>
      <c r="C30" s="154" t="s">
        <v>75</v>
      </c>
      <c r="D30" s="154"/>
      <c r="E30" s="156">
        <v>251</v>
      </c>
      <c r="F30" s="406">
        <v>0</v>
      </c>
      <c r="G30" s="407"/>
      <c r="H30" s="406">
        <v>0</v>
      </c>
      <c r="I30" s="418"/>
      <c r="J30" s="13"/>
    </row>
    <row r="31" spans="1:10" ht="12.75">
      <c r="A31" s="159"/>
      <c r="B31" s="159" t="s">
        <v>53</v>
      </c>
      <c r="C31" s="154" t="s">
        <v>76</v>
      </c>
      <c r="D31" s="154"/>
      <c r="E31" s="156">
        <v>252</v>
      </c>
      <c r="F31" s="404">
        <v>0</v>
      </c>
      <c r="G31" s="405"/>
      <c r="H31" s="404">
        <v>0</v>
      </c>
      <c r="I31" s="419"/>
      <c r="J31" s="13"/>
    </row>
    <row r="32" spans="1:10" ht="12.75">
      <c r="A32" s="159"/>
      <c r="B32" s="159" t="s">
        <v>55</v>
      </c>
      <c r="C32" s="154" t="s">
        <v>77</v>
      </c>
      <c r="D32" s="154"/>
      <c r="E32" s="156">
        <v>254</v>
      </c>
      <c r="F32" s="404">
        <v>0</v>
      </c>
      <c r="G32" s="405"/>
      <c r="H32" s="404">
        <v>0</v>
      </c>
      <c r="I32" s="419"/>
      <c r="J32" s="13"/>
    </row>
    <row r="33" spans="1:10" ht="12.75">
      <c r="A33" s="159"/>
      <c r="B33" s="159" t="s">
        <v>57</v>
      </c>
      <c r="C33" s="154" t="s">
        <v>78</v>
      </c>
      <c r="D33" s="154"/>
      <c r="E33" s="156">
        <v>256</v>
      </c>
      <c r="F33" s="404">
        <v>0</v>
      </c>
      <c r="G33" s="405"/>
      <c r="H33" s="404">
        <v>0</v>
      </c>
      <c r="I33" s="419"/>
      <c r="J33" s="13"/>
    </row>
    <row r="34" spans="1:10" ht="9.75" customHeight="1">
      <c r="A34" s="159"/>
      <c r="B34" s="159"/>
      <c r="C34" s="154"/>
      <c r="D34" s="154"/>
      <c r="E34" s="156"/>
      <c r="F34" s="404"/>
      <c r="G34" s="405"/>
      <c r="H34" s="404"/>
      <c r="I34" s="419"/>
      <c r="J34" s="13"/>
    </row>
    <row r="35" spans="1:10" ht="12.75">
      <c r="A35" s="157" t="s">
        <v>79</v>
      </c>
      <c r="B35" s="158" t="s">
        <v>80</v>
      </c>
      <c r="C35" s="153"/>
      <c r="D35" s="153"/>
      <c r="E35" s="156">
        <v>27</v>
      </c>
      <c r="F35" s="401">
        <f>SUM(F36:F37)</f>
        <v>1232251.29</v>
      </c>
      <c r="G35" s="402"/>
      <c r="H35" s="401">
        <f>SUM(H36:H37)</f>
        <v>981145.04</v>
      </c>
      <c r="I35" s="421"/>
      <c r="J35" s="13"/>
    </row>
    <row r="36" spans="1:10" ht="12.75">
      <c r="A36" s="159"/>
      <c r="B36" s="159" t="s">
        <v>51</v>
      </c>
      <c r="C36" s="154" t="s">
        <v>81</v>
      </c>
      <c r="D36" s="154"/>
      <c r="E36" s="166" t="s">
        <v>82</v>
      </c>
      <c r="F36" s="406">
        <v>1232251.29</v>
      </c>
      <c r="G36" s="407"/>
      <c r="H36" s="406">
        <v>981145.04</v>
      </c>
      <c r="I36" s="418"/>
      <c r="J36" s="13"/>
    </row>
    <row r="37" spans="1:10" ht="12.75">
      <c r="A37" s="159"/>
      <c r="B37" s="159" t="s">
        <v>53</v>
      </c>
      <c r="C37" s="154" t="s">
        <v>83</v>
      </c>
      <c r="D37" s="154"/>
      <c r="E37" s="156">
        <v>275</v>
      </c>
      <c r="F37" s="404">
        <v>0</v>
      </c>
      <c r="G37" s="405"/>
      <c r="H37" s="404">
        <v>0</v>
      </c>
      <c r="I37" s="419"/>
      <c r="J37" s="13"/>
    </row>
    <row r="38" spans="1:10" ht="9.75" customHeight="1">
      <c r="A38" s="159"/>
      <c r="B38" s="159"/>
      <c r="C38" s="154"/>
      <c r="D38" s="154"/>
      <c r="E38" s="156"/>
      <c r="F38" s="404"/>
      <c r="G38" s="405"/>
      <c r="H38" s="404"/>
      <c r="I38" s="419"/>
      <c r="J38" s="13"/>
    </row>
    <row r="39" spans="1:10" ht="12.75">
      <c r="A39" s="157" t="s">
        <v>84</v>
      </c>
      <c r="B39" s="158" t="s">
        <v>85</v>
      </c>
      <c r="C39" s="153"/>
      <c r="D39" s="153"/>
      <c r="E39" s="156">
        <v>28</v>
      </c>
      <c r="F39" s="401">
        <f>SUM(F40:F41)</f>
        <v>1400312.01</v>
      </c>
      <c r="G39" s="402"/>
      <c r="H39" s="401">
        <f>SUM(H40:H41)</f>
        <v>1291212.01</v>
      </c>
      <c r="I39" s="421"/>
      <c r="J39" s="13"/>
    </row>
    <row r="40" spans="1:10" ht="12.75">
      <c r="A40" s="159"/>
      <c r="B40" s="159" t="s">
        <v>51</v>
      </c>
      <c r="C40" s="154" t="s">
        <v>86</v>
      </c>
      <c r="D40" s="154"/>
      <c r="E40" s="166" t="s">
        <v>87</v>
      </c>
      <c r="F40" s="406">
        <v>1400312.01</v>
      </c>
      <c r="G40" s="407"/>
      <c r="H40" s="406">
        <v>1291212.01</v>
      </c>
      <c r="I40" s="418"/>
      <c r="J40" s="13"/>
    </row>
    <row r="41" spans="1:10" ht="12.75">
      <c r="A41" s="159"/>
      <c r="B41" s="159" t="s">
        <v>53</v>
      </c>
      <c r="C41" s="154" t="s">
        <v>88</v>
      </c>
      <c r="D41" s="154"/>
      <c r="E41" s="156">
        <v>288</v>
      </c>
      <c r="F41" s="404">
        <v>0</v>
      </c>
      <c r="G41" s="405"/>
      <c r="H41" s="404">
        <v>0</v>
      </c>
      <c r="I41" s="419"/>
      <c r="J41" s="13"/>
    </row>
    <row r="42" spans="1:10" ht="9" customHeight="1">
      <c r="A42" s="159"/>
      <c r="B42" s="159"/>
      <c r="C42" s="154"/>
      <c r="D42" s="154"/>
      <c r="E42" s="156"/>
      <c r="F42" s="404"/>
      <c r="G42" s="405"/>
      <c r="H42" s="404"/>
      <c r="I42" s="419"/>
      <c r="J42" s="13"/>
    </row>
    <row r="43" spans="1:10" ht="12.75">
      <c r="A43" s="149" t="s">
        <v>89</v>
      </c>
      <c r="B43" s="149"/>
      <c r="C43" s="149"/>
      <c r="D43" s="149"/>
      <c r="E43" s="156" t="s">
        <v>90</v>
      </c>
      <c r="F43" s="410">
        <f>F45+F47+F57+F59</f>
        <v>2782279.77</v>
      </c>
      <c r="G43" s="411"/>
      <c r="H43" s="410">
        <f>H45+H47+H57+H59</f>
        <v>2565301.16</v>
      </c>
      <c r="I43" s="422"/>
      <c r="J43" s="13"/>
    </row>
    <row r="44" spans="1:10" ht="8.25" customHeight="1">
      <c r="A44" s="149"/>
      <c r="B44" s="149"/>
      <c r="C44" s="149"/>
      <c r="D44" s="149"/>
      <c r="E44" s="156"/>
      <c r="F44" s="412"/>
      <c r="G44" s="413"/>
      <c r="H44" s="412"/>
      <c r="I44" s="423"/>
      <c r="J44" s="13"/>
    </row>
    <row r="45" spans="1:10" ht="12.75">
      <c r="A45" s="157" t="s">
        <v>91</v>
      </c>
      <c r="B45" s="158" t="s">
        <v>92</v>
      </c>
      <c r="C45" s="153"/>
      <c r="D45" s="153"/>
      <c r="E45" s="156">
        <v>301</v>
      </c>
      <c r="F45" s="401">
        <v>0</v>
      </c>
      <c r="G45" s="402"/>
      <c r="H45" s="424">
        <v>0</v>
      </c>
      <c r="I45" s="425"/>
      <c r="J45" s="13"/>
    </row>
    <row r="46" spans="1:10" ht="9.75" customHeight="1">
      <c r="A46" s="157"/>
      <c r="B46" s="158"/>
      <c r="C46" s="153"/>
      <c r="D46" s="153"/>
      <c r="E46" s="156"/>
      <c r="F46" s="414"/>
      <c r="G46" s="415"/>
      <c r="H46" s="414"/>
      <c r="I46" s="426"/>
      <c r="J46" s="13"/>
    </row>
    <row r="47" spans="1:10" ht="12.75">
      <c r="A47" s="157" t="s">
        <v>93</v>
      </c>
      <c r="B47" s="158" t="s">
        <v>94</v>
      </c>
      <c r="C47" s="153"/>
      <c r="D47" s="153"/>
      <c r="E47" s="156" t="s">
        <v>95</v>
      </c>
      <c r="F47" s="401">
        <f>F48+F49</f>
        <v>567036.54</v>
      </c>
      <c r="G47" s="402"/>
      <c r="H47" s="401">
        <f>H48+H49</f>
        <v>513628.1</v>
      </c>
      <c r="I47" s="421"/>
      <c r="J47" s="13"/>
    </row>
    <row r="48" spans="1:10" ht="12.75">
      <c r="A48" s="159"/>
      <c r="B48" s="159" t="s">
        <v>51</v>
      </c>
      <c r="C48" s="154" t="s">
        <v>96</v>
      </c>
      <c r="D48" s="154"/>
      <c r="E48" s="156">
        <v>40</v>
      </c>
      <c r="F48" s="406">
        <v>469631.62</v>
      </c>
      <c r="G48" s="407"/>
      <c r="H48" s="406">
        <v>437585.88</v>
      </c>
      <c r="I48" s="418"/>
      <c r="J48" s="13"/>
    </row>
    <row r="49" spans="1:10" ht="12.75">
      <c r="A49" s="159"/>
      <c r="B49" s="159" t="s">
        <v>53</v>
      </c>
      <c r="C49" s="154" t="s">
        <v>97</v>
      </c>
      <c r="D49" s="154"/>
      <c r="E49" s="156" t="s">
        <v>98</v>
      </c>
      <c r="F49" s="404">
        <f>SUM(F50:F55)</f>
        <v>97404.92</v>
      </c>
      <c r="G49" s="405"/>
      <c r="H49" s="404">
        <f>SUM(H50:H55)</f>
        <v>76042.22</v>
      </c>
      <c r="I49" s="419"/>
      <c r="J49" s="13"/>
    </row>
    <row r="50" spans="1:10" ht="12.75">
      <c r="A50" s="159"/>
      <c r="B50" s="153"/>
      <c r="C50" s="154" t="s">
        <v>99</v>
      </c>
      <c r="D50" s="154"/>
      <c r="E50" s="156" t="s">
        <v>100</v>
      </c>
      <c r="F50" s="404">
        <v>31378.7</v>
      </c>
      <c r="G50" s="405"/>
      <c r="H50" s="404">
        <v>17187.49</v>
      </c>
      <c r="I50" s="419"/>
      <c r="J50" s="13"/>
    </row>
    <row r="51" spans="1:10" ht="12.75">
      <c r="A51" s="159"/>
      <c r="B51" s="153"/>
      <c r="C51" s="154" t="s">
        <v>101</v>
      </c>
      <c r="D51" s="154"/>
      <c r="E51" s="156">
        <v>413</v>
      </c>
      <c r="F51" s="404">
        <v>40721.77</v>
      </c>
      <c r="G51" s="405"/>
      <c r="H51" s="404">
        <v>30088.47</v>
      </c>
      <c r="I51" s="419"/>
      <c r="J51" s="13"/>
    </row>
    <row r="52" spans="1:10" ht="12.75">
      <c r="A52" s="159"/>
      <c r="B52" s="153"/>
      <c r="C52" s="154" t="s">
        <v>102</v>
      </c>
      <c r="D52" s="154"/>
      <c r="E52" s="156">
        <v>415</v>
      </c>
      <c r="F52" s="404">
        <v>1324.45</v>
      </c>
      <c r="G52" s="405"/>
      <c r="H52" s="404">
        <v>1372.76</v>
      </c>
      <c r="I52" s="419"/>
      <c r="J52" s="13"/>
    </row>
    <row r="53" spans="1:10" ht="12.75">
      <c r="A53" s="159"/>
      <c r="B53" s="153"/>
      <c r="C53" s="154" t="s">
        <v>103</v>
      </c>
      <c r="D53" s="154"/>
      <c r="E53" s="166" t="s">
        <v>104</v>
      </c>
      <c r="F53" s="404">
        <v>3355</v>
      </c>
      <c r="G53" s="405"/>
      <c r="H53" s="404">
        <v>6768.5</v>
      </c>
      <c r="I53" s="419"/>
      <c r="J53" s="13"/>
    </row>
    <row r="54" spans="1:10" ht="12.75">
      <c r="A54" s="159"/>
      <c r="B54" s="159" t="s">
        <v>55</v>
      </c>
      <c r="C54" s="154" t="s">
        <v>105</v>
      </c>
      <c r="D54" s="154"/>
      <c r="E54" s="156">
        <v>4251</v>
      </c>
      <c r="F54" s="404">
        <v>20625</v>
      </c>
      <c r="G54" s="405"/>
      <c r="H54" s="404">
        <v>20625</v>
      </c>
      <c r="I54" s="419"/>
      <c r="J54" s="13"/>
    </row>
    <row r="55" spans="1:10" ht="12.75">
      <c r="A55" s="159"/>
      <c r="B55" s="159" t="s">
        <v>57</v>
      </c>
      <c r="C55" s="154" t="s">
        <v>106</v>
      </c>
      <c r="D55" s="154"/>
      <c r="E55" s="166" t="s">
        <v>107</v>
      </c>
      <c r="F55" s="404">
        <v>0</v>
      </c>
      <c r="G55" s="405"/>
      <c r="H55" s="404">
        <v>0</v>
      </c>
      <c r="I55" s="419"/>
      <c r="J55" s="13"/>
    </row>
    <row r="56" spans="1:10" ht="9.75" customHeight="1">
      <c r="A56" s="159"/>
      <c r="B56" s="159"/>
      <c r="C56" s="154"/>
      <c r="D56" s="154"/>
      <c r="E56" s="166"/>
      <c r="F56" s="404"/>
      <c r="G56" s="405"/>
      <c r="H56" s="404"/>
      <c r="I56" s="419"/>
      <c r="J56" s="13"/>
    </row>
    <row r="57" spans="1:10" ht="12.75">
      <c r="A57" s="157" t="s">
        <v>108</v>
      </c>
      <c r="B57" s="158" t="s">
        <v>109</v>
      </c>
      <c r="C57" s="153"/>
      <c r="D57" s="153"/>
      <c r="E57" s="156" t="s">
        <v>110</v>
      </c>
      <c r="F57" s="624">
        <v>0</v>
      </c>
      <c r="G57" s="405"/>
      <c r="H57" s="624">
        <v>0</v>
      </c>
      <c r="I57" s="419"/>
      <c r="J57" s="13"/>
    </row>
    <row r="58" spans="1:10" ht="9.75" customHeight="1">
      <c r="A58" s="157"/>
      <c r="B58" s="158"/>
      <c r="C58" s="153"/>
      <c r="D58" s="153"/>
      <c r="E58" s="156"/>
      <c r="F58" s="404"/>
      <c r="G58" s="405"/>
      <c r="H58" s="404"/>
      <c r="I58" s="419"/>
      <c r="J58" s="13"/>
    </row>
    <row r="59" spans="1:10" ht="12.75">
      <c r="A59" s="157" t="s">
        <v>111</v>
      </c>
      <c r="B59" s="158" t="s">
        <v>112</v>
      </c>
      <c r="C59" s="153"/>
      <c r="D59" s="153"/>
      <c r="E59" s="156" t="s">
        <v>113</v>
      </c>
      <c r="F59" s="401">
        <f>SUM(F60:F62)</f>
        <v>2215243.23</v>
      </c>
      <c r="G59" s="402"/>
      <c r="H59" s="401">
        <f>SUM(H60:H62)</f>
        <v>2051673.06</v>
      </c>
      <c r="I59" s="421"/>
      <c r="J59" s="13"/>
    </row>
    <row r="60" spans="1:10" ht="12.75">
      <c r="A60" s="159"/>
      <c r="B60" s="159" t="s">
        <v>51</v>
      </c>
      <c r="C60" s="154" t="s">
        <v>114</v>
      </c>
      <c r="D60" s="154"/>
      <c r="E60" s="156">
        <v>553</v>
      </c>
      <c r="F60" s="406">
        <v>1000000</v>
      </c>
      <c r="G60" s="407"/>
      <c r="H60" s="406">
        <v>998705.39</v>
      </c>
      <c r="I60" s="418"/>
      <c r="J60" s="13"/>
    </row>
    <row r="61" spans="1:10" ht="12.75">
      <c r="A61" s="159"/>
      <c r="B61" s="159" t="s">
        <v>53</v>
      </c>
      <c r="C61" s="154" t="s">
        <v>115</v>
      </c>
      <c r="D61" s="154"/>
      <c r="E61" s="166">
        <v>55</v>
      </c>
      <c r="F61" s="404">
        <v>1215243.23</v>
      </c>
      <c r="G61" s="405"/>
      <c r="H61" s="404">
        <v>1052967.67</v>
      </c>
      <c r="I61" s="419"/>
      <c r="J61" s="13"/>
    </row>
    <row r="62" spans="1:10" ht="12.75">
      <c r="A62" s="159"/>
      <c r="B62" s="159" t="s">
        <v>55</v>
      </c>
      <c r="C62" s="154" t="s">
        <v>116</v>
      </c>
      <c r="D62" s="154"/>
      <c r="E62" s="156" t="s">
        <v>117</v>
      </c>
      <c r="F62" s="404">
        <v>0</v>
      </c>
      <c r="G62" s="405"/>
      <c r="H62" s="404">
        <v>0</v>
      </c>
      <c r="I62" s="419"/>
      <c r="J62" s="13"/>
    </row>
    <row r="63" spans="1:10" ht="9.75" customHeight="1">
      <c r="A63" s="159"/>
      <c r="B63" s="159"/>
      <c r="C63" s="154"/>
      <c r="D63" s="154"/>
      <c r="E63" s="156"/>
      <c r="F63" s="404"/>
      <c r="G63" s="405"/>
      <c r="H63" s="404"/>
      <c r="I63" s="419"/>
      <c r="J63" s="13"/>
    </row>
    <row r="64" spans="1:10" ht="12.75">
      <c r="A64" s="157" t="s">
        <v>118</v>
      </c>
      <c r="B64" s="158" t="s">
        <v>119</v>
      </c>
      <c r="C64" s="153"/>
      <c r="D64" s="153"/>
      <c r="E64" s="156" t="s">
        <v>120</v>
      </c>
      <c r="F64" s="401">
        <v>0</v>
      </c>
      <c r="G64" s="402"/>
      <c r="H64" s="401">
        <v>0</v>
      </c>
      <c r="I64" s="421"/>
      <c r="J64" s="13"/>
    </row>
    <row r="65" spans="1:10" ht="9.75" customHeight="1">
      <c r="A65" s="159"/>
      <c r="B65" s="153"/>
      <c r="C65" s="158"/>
      <c r="D65" s="158"/>
      <c r="E65" s="167"/>
      <c r="F65" s="406"/>
      <c r="G65" s="407"/>
      <c r="H65" s="406"/>
      <c r="I65" s="418"/>
      <c r="J65" s="13"/>
    </row>
    <row r="66" spans="1:10" ht="13.5" thickBot="1">
      <c r="A66" s="159"/>
      <c r="B66" s="153"/>
      <c r="C66" s="168" t="s">
        <v>121</v>
      </c>
      <c r="D66" s="168"/>
      <c r="E66" s="169" t="s">
        <v>122</v>
      </c>
      <c r="F66" s="416">
        <f>F10+F43+F64</f>
        <v>38694758.21</v>
      </c>
      <c r="G66" s="417"/>
      <c r="H66" s="416">
        <f>H10+H43+H64</f>
        <v>37900995.33</v>
      </c>
      <c r="I66" s="427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sheetProtection/>
  <mergeCells count="126"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F63:G63"/>
    <mergeCell ref="F64:G64"/>
    <mergeCell ref="F65:G65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4"/>
  <dimension ref="A1:J59"/>
  <sheetViews>
    <sheetView workbookViewId="0" topLeftCell="A1">
      <selection activeCell="A1" sqref="A1:B2"/>
    </sheetView>
  </sheetViews>
  <sheetFormatPr defaultColWidth="11.14062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10" ht="12.75" customHeight="1">
      <c r="A1" s="249" t="str">
        <f>Coordonnées!A1</f>
        <v>Synthèse des Comptes</v>
      </c>
      <c r="B1" s="250"/>
      <c r="C1" s="246" t="str">
        <f>Coordonnées!D1</f>
        <v>Administration communale de :</v>
      </c>
      <c r="D1" s="250" t="str">
        <f>Coordonnées!J1</f>
        <v>DAVERDISSE</v>
      </c>
      <c r="E1" s="250"/>
      <c r="F1" s="250"/>
      <c r="G1" s="246" t="str">
        <f>Coordonnées!P1</f>
        <v>Code INS</v>
      </c>
      <c r="H1" s="385"/>
      <c r="I1" s="201">
        <f>Coordonnées!R1</f>
        <v>84016</v>
      </c>
      <c r="J1" s="16"/>
    </row>
    <row r="2" spans="1:10" ht="12.75">
      <c r="A2" s="251"/>
      <c r="B2" s="252"/>
      <c r="C2" s="247"/>
      <c r="D2" s="252"/>
      <c r="E2" s="252"/>
      <c r="F2" s="252"/>
      <c r="G2" s="248" t="str">
        <f>Coordonnées!P2</f>
        <v>Exercice:</v>
      </c>
      <c r="H2" s="452"/>
      <c r="I2" s="202">
        <f>Coordonnées!R2</f>
        <v>2019</v>
      </c>
      <c r="J2" s="16"/>
    </row>
    <row r="3" spans="1:10" ht="12.75">
      <c r="A3" s="448" t="str">
        <f>Coordonnées!A3</f>
        <v>Modèle officiel généré par l'application eComptes © SPW.INTERIEUR &amp; ACTION SOCIALE</v>
      </c>
      <c r="B3" s="448"/>
      <c r="C3" s="448"/>
      <c r="D3" s="448"/>
      <c r="E3" s="448"/>
      <c r="F3" s="200"/>
      <c r="G3" s="453" t="str">
        <f>Coordonnées!P3</f>
        <v>Version:</v>
      </c>
      <c r="H3" s="454"/>
      <c r="I3" s="191">
        <f>Coordonnées!R3</f>
        <v>1</v>
      </c>
      <c r="J3" s="16"/>
    </row>
    <row r="4" spans="1:10" ht="12.75">
      <c r="A4" s="39"/>
      <c r="B4" s="40"/>
      <c r="C4" s="41"/>
      <c r="D4" s="41"/>
      <c r="E4" s="42"/>
      <c r="F4" s="42"/>
      <c r="G4" s="42"/>
      <c r="H4" s="42"/>
      <c r="I4" s="43"/>
      <c r="J4" s="16"/>
    </row>
    <row r="5" spans="1:10" ht="13.5" thickBot="1">
      <c r="A5" s="33"/>
      <c r="B5" s="34"/>
      <c r="D5" s="35"/>
      <c r="E5" s="34"/>
      <c r="F5" s="36"/>
      <c r="G5" s="36"/>
      <c r="H5" s="36"/>
      <c r="I5" s="36"/>
      <c r="J5" s="18"/>
    </row>
    <row r="6" spans="1:10" ht="12.75">
      <c r="A6" s="127"/>
      <c r="B6" s="128"/>
      <c r="C6" s="129" t="s">
        <v>40</v>
      </c>
      <c r="D6" s="128"/>
      <c r="E6" s="449" t="s">
        <v>42</v>
      </c>
      <c r="F6" s="455">
        <f>I2</f>
        <v>2019</v>
      </c>
      <c r="G6" s="461"/>
      <c r="H6" s="455">
        <f>F6-1</f>
        <v>2018</v>
      </c>
      <c r="I6" s="456"/>
      <c r="J6" s="17"/>
    </row>
    <row r="7" spans="1:10" ht="9.75" customHeight="1">
      <c r="A7" s="127"/>
      <c r="B7" s="128"/>
      <c r="C7" s="128"/>
      <c r="D7" s="130"/>
      <c r="E7" s="450"/>
      <c r="F7" s="457"/>
      <c r="G7" s="462"/>
      <c r="H7" s="457"/>
      <c r="I7" s="458"/>
      <c r="J7" s="17"/>
    </row>
    <row r="8" spans="1:10" ht="13.5" thickBot="1">
      <c r="A8" s="127"/>
      <c r="B8" s="128"/>
      <c r="C8" s="130" t="s">
        <v>123</v>
      </c>
      <c r="D8" s="128"/>
      <c r="E8" s="451"/>
      <c r="F8" s="459"/>
      <c r="G8" s="463"/>
      <c r="H8" s="459"/>
      <c r="I8" s="460"/>
      <c r="J8" s="17"/>
    </row>
    <row r="9" spans="1:10" ht="9.75" customHeight="1">
      <c r="A9" s="127"/>
      <c r="B9" s="128"/>
      <c r="C9" s="128"/>
      <c r="D9" s="128"/>
      <c r="E9" s="131"/>
      <c r="F9" s="441"/>
      <c r="G9" s="447"/>
      <c r="H9" s="441"/>
      <c r="I9" s="442"/>
      <c r="J9" s="17"/>
    </row>
    <row r="10" spans="1:10" ht="12.75">
      <c r="A10" s="127"/>
      <c r="B10" s="128"/>
      <c r="C10" s="132" t="s">
        <v>124</v>
      </c>
      <c r="D10" s="132"/>
      <c r="E10" s="133" t="s">
        <v>125</v>
      </c>
      <c r="F10" s="401">
        <f>F12+F14+F16+F21+F25+F31</f>
        <v>34718014.12</v>
      </c>
      <c r="G10" s="402"/>
      <c r="H10" s="401">
        <f>H12+H14+H16+H21+H25+H31</f>
        <v>33752135.70999999</v>
      </c>
      <c r="I10" s="421"/>
      <c r="J10" s="17"/>
    </row>
    <row r="11" spans="1:10" ht="9.75" customHeight="1">
      <c r="A11" s="127"/>
      <c r="B11" s="128"/>
      <c r="C11" s="132"/>
      <c r="D11" s="132"/>
      <c r="E11" s="133"/>
      <c r="F11" s="414"/>
      <c r="G11" s="415"/>
      <c r="H11" s="414"/>
      <c r="I11" s="426"/>
      <c r="J11" s="17"/>
    </row>
    <row r="12" spans="1:10" ht="12.75">
      <c r="A12" s="134" t="s">
        <v>126</v>
      </c>
      <c r="B12" s="135" t="s">
        <v>127</v>
      </c>
      <c r="C12" s="128"/>
      <c r="D12" s="128"/>
      <c r="E12" s="136">
        <v>10</v>
      </c>
      <c r="F12" s="401">
        <v>23191406.15</v>
      </c>
      <c r="G12" s="402"/>
      <c r="H12" s="401">
        <v>23191406.15</v>
      </c>
      <c r="I12" s="421"/>
      <c r="J12" s="17"/>
    </row>
    <row r="13" spans="1:10" ht="9.75" customHeight="1">
      <c r="A13" s="134"/>
      <c r="B13" s="135"/>
      <c r="C13" s="128"/>
      <c r="D13" s="128"/>
      <c r="E13" s="136"/>
      <c r="F13" s="414"/>
      <c r="G13" s="415"/>
      <c r="H13" s="414"/>
      <c r="I13" s="426"/>
      <c r="J13" s="17"/>
    </row>
    <row r="14" spans="1:10" ht="12.75">
      <c r="A14" s="134" t="s">
        <v>128</v>
      </c>
      <c r="B14" s="135" t="s">
        <v>129</v>
      </c>
      <c r="C14" s="128"/>
      <c r="D14" s="128"/>
      <c r="E14" s="136">
        <v>12</v>
      </c>
      <c r="F14" s="401">
        <v>3278070.38</v>
      </c>
      <c r="G14" s="402"/>
      <c r="H14" s="401">
        <v>2796413.82</v>
      </c>
      <c r="I14" s="421"/>
      <c r="J14" s="17"/>
    </row>
    <row r="15" spans="1:10" ht="9.75" customHeight="1">
      <c r="A15" s="134"/>
      <c r="B15" s="135"/>
      <c r="C15" s="128"/>
      <c r="D15" s="128"/>
      <c r="E15" s="136"/>
      <c r="F15" s="414"/>
      <c r="G15" s="415"/>
      <c r="H15" s="414"/>
      <c r="I15" s="426"/>
      <c r="J15" s="17"/>
    </row>
    <row r="16" spans="1:10" ht="12.75">
      <c r="A16" s="134" t="s">
        <v>130</v>
      </c>
      <c r="B16" s="135" t="s">
        <v>131</v>
      </c>
      <c r="C16" s="128"/>
      <c r="D16" s="128"/>
      <c r="E16" s="136">
        <v>13</v>
      </c>
      <c r="F16" s="401">
        <f>SUM(F17:F19)</f>
        <v>-101699.6</v>
      </c>
      <c r="G16" s="402"/>
      <c r="H16" s="401">
        <f>SUM(H17:H19)</f>
        <v>481656.56</v>
      </c>
      <c r="I16" s="421"/>
      <c r="J16" s="17"/>
    </row>
    <row r="17" spans="1:10" ht="12.75">
      <c r="A17" s="127"/>
      <c r="B17" s="137" t="s">
        <v>132</v>
      </c>
      <c r="C17" s="138" t="s">
        <v>133</v>
      </c>
      <c r="D17" s="138"/>
      <c r="E17" s="136">
        <v>1301</v>
      </c>
      <c r="F17" s="434">
        <v>0</v>
      </c>
      <c r="G17" s="444"/>
      <c r="H17" s="434">
        <v>0</v>
      </c>
      <c r="I17" s="435"/>
      <c r="J17" s="17"/>
    </row>
    <row r="18" spans="1:10" ht="12.75">
      <c r="A18" s="127"/>
      <c r="B18" s="137" t="s">
        <v>134</v>
      </c>
      <c r="C18" s="138" t="s">
        <v>135</v>
      </c>
      <c r="D18" s="138"/>
      <c r="E18" s="136">
        <v>1302</v>
      </c>
      <c r="F18" s="430">
        <v>0</v>
      </c>
      <c r="G18" s="443"/>
      <c r="H18" s="430">
        <v>0</v>
      </c>
      <c r="I18" s="431"/>
      <c r="J18" s="17"/>
    </row>
    <row r="19" spans="1:10" ht="12.75">
      <c r="A19" s="127"/>
      <c r="B19" s="137" t="s">
        <v>136</v>
      </c>
      <c r="C19" s="138" t="s">
        <v>137</v>
      </c>
      <c r="D19" s="138"/>
      <c r="E19" s="136">
        <v>1303</v>
      </c>
      <c r="F19" s="430">
        <v>-101699.6</v>
      </c>
      <c r="G19" s="443"/>
      <c r="H19" s="430">
        <v>481656.56</v>
      </c>
      <c r="I19" s="431"/>
      <c r="J19" s="17"/>
    </row>
    <row r="20" spans="1:10" ht="9.75" customHeight="1">
      <c r="A20" s="127"/>
      <c r="B20" s="137"/>
      <c r="C20" s="138"/>
      <c r="D20" s="138"/>
      <c r="E20" s="136"/>
      <c r="F20" s="430"/>
      <c r="G20" s="443"/>
      <c r="H20" s="430"/>
      <c r="I20" s="431"/>
      <c r="J20" s="17"/>
    </row>
    <row r="21" spans="1:10" ht="12.75">
      <c r="A21" s="134" t="s">
        <v>138</v>
      </c>
      <c r="B21" s="135" t="s">
        <v>139</v>
      </c>
      <c r="C21" s="128"/>
      <c r="D21" s="128"/>
      <c r="E21" s="136">
        <v>14</v>
      </c>
      <c r="F21" s="401">
        <f>SUM(F22:F23)</f>
        <v>739848.52</v>
      </c>
      <c r="G21" s="402"/>
      <c r="H21" s="401">
        <f>SUM(H22:H23)</f>
        <v>462319.87</v>
      </c>
      <c r="I21" s="421"/>
      <c r="J21" s="17"/>
    </row>
    <row r="22" spans="1:10" ht="12.75">
      <c r="A22" s="127"/>
      <c r="B22" s="137" t="s">
        <v>132</v>
      </c>
      <c r="C22" s="138" t="s">
        <v>140</v>
      </c>
      <c r="D22" s="138"/>
      <c r="E22" s="136">
        <v>14104</v>
      </c>
      <c r="F22" s="434">
        <v>39403.25</v>
      </c>
      <c r="G22" s="444"/>
      <c r="H22" s="434">
        <v>39403.25</v>
      </c>
      <c r="I22" s="435"/>
      <c r="J22" s="17"/>
    </row>
    <row r="23" spans="1:10" ht="12.75">
      <c r="A23" s="127"/>
      <c r="B23" s="137" t="s">
        <v>134</v>
      </c>
      <c r="C23" s="138" t="s">
        <v>141</v>
      </c>
      <c r="D23" s="138"/>
      <c r="E23" s="136">
        <v>14105</v>
      </c>
      <c r="F23" s="430">
        <v>700445.27</v>
      </c>
      <c r="G23" s="443"/>
      <c r="H23" s="430">
        <v>422916.62</v>
      </c>
      <c r="I23" s="431"/>
      <c r="J23" s="17"/>
    </row>
    <row r="24" spans="1:10" ht="9.75" customHeight="1">
      <c r="A24" s="127"/>
      <c r="B24" s="137"/>
      <c r="C24" s="138"/>
      <c r="D24" s="138"/>
      <c r="E24" s="136"/>
      <c r="F24" s="430"/>
      <c r="G24" s="443"/>
      <c r="H24" s="430"/>
      <c r="I24" s="431"/>
      <c r="J24" s="17"/>
    </row>
    <row r="25" spans="1:10" ht="12.75">
      <c r="A25" s="134" t="s">
        <v>142</v>
      </c>
      <c r="B25" s="135" t="s">
        <v>143</v>
      </c>
      <c r="C25" s="128"/>
      <c r="D25" s="128"/>
      <c r="E25" s="136">
        <v>15</v>
      </c>
      <c r="F25" s="401">
        <f>SUM(F26:F29)</f>
        <v>6671171.720000001</v>
      </c>
      <c r="G25" s="402"/>
      <c r="H25" s="401">
        <f>SUM(H26:H29)</f>
        <v>6170969.9</v>
      </c>
      <c r="I25" s="421"/>
      <c r="J25" s="17"/>
    </row>
    <row r="26" spans="1:10" ht="12.75">
      <c r="A26" s="127"/>
      <c r="B26" s="137" t="s">
        <v>132</v>
      </c>
      <c r="C26" s="138" t="s">
        <v>144</v>
      </c>
      <c r="D26" s="138"/>
      <c r="E26" s="136">
        <v>151</v>
      </c>
      <c r="F26" s="434">
        <v>0</v>
      </c>
      <c r="G26" s="444"/>
      <c r="H26" s="434">
        <v>0</v>
      </c>
      <c r="I26" s="435"/>
      <c r="J26" s="17"/>
    </row>
    <row r="27" spans="1:10" ht="12.75">
      <c r="A27" s="127"/>
      <c r="B27" s="137" t="s">
        <v>134</v>
      </c>
      <c r="C27" s="138" t="s">
        <v>145</v>
      </c>
      <c r="D27" s="138"/>
      <c r="E27" s="136">
        <v>152</v>
      </c>
      <c r="F27" s="430">
        <v>0</v>
      </c>
      <c r="G27" s="443"/>
      <c r="H27" s="430">
        <v>0</v>
      </c>
      <c r="I27" s="431"/>
      <c r="J27" s="17"/>
    </row>
    <row r="28" spans="1:10" ht="12.75">
      <c r="A28" s="127"/>
      <c r="B28" s="137" t="s">
        <v>136</v>
      </c>
      <c r="C28" s="138" t="s">
        <v>146</v>
      </c>
      <c r="D28" s="138"/>
      <c r="E28" s="136">
        <v>154</v>
      </c>
      <c r="F28" s="430">
        <v>5979204.78</v>
      </c>
      <c r="G28" s="443"/>
      <c r="H28" s="430">
        <v>5862376.15</v>
      </c>
      <c r="I28" s="431"/>
      <c r="J28" s="17"/>
    </row>
    <row r="29" spans="1:10" ht="12.75">
      <c r="A29" s="127"/>
      <c r="B29" s="137" t="s">
        <v>147</v>
      </c>
      <c r="C29" s="138" t="s">
        <v>148</v>
      </c>
      <c r="D29" s="138"/>
      <c r="E29" s="136">
        <v>156</v>
      </c>
      <c r="F29" s="430">
        <v>691966.94</v>
      </c>
      <c r="G29" s="443"/>
      <c r="H29" s="430">
        <v>308593.75</v>
      </c>
      <c r="I29" s="431"/>
      <c r="J29" s="17"/>
    </row>
    <row r="30" spans="1:10" ht="9.75" customHeight="1">
      <c r="A30" s="127"/>
      <c r="B30" s="137"/>
      <c r="C30" s="138"/>
      <c r="D30" s="138"/>
      <c r="E30" s="136"/>
      <c r="F30" s="430"/>
      <c r="G30" s="443"/>
      <c r="H30" s="430"/>
      <c r="I30" s="431"/>
      <c r="J30" s="17"/>
    </row>
    <row r="31" spans="1:10" ht="12.75">
      <c r="A31" s="134" t="s">
        <v>149</v>
      </c>
      <c r="B31" s="135" t="s">
        <v>150</v>
      </c>
      <c r="C31" s="128"/>
      <c r="D31" s="128"/>
      <c r="E31" s="136">
        <v>16</v>
      </c>
      <c r="F31" s="401">
        <v>939216.95</v>
      </c>
      <c r="G31" s="402"/>
      <c r="H31" s="401">
        <v>649369.41</v>
      </c>
      <c r="I31" s="421"/>
      <c r="J31" s="17"/>
    </row>
    <row r="32" spans="1:10" ht="9.75" customHeight="1">
      <c r="A32" s="127"/>
      <c r="B32" s="128"/>
      <c r="C32" s="135"/>
      <c r="D32" s="135"/>
      <c r="E32" s="136"/>
      <c r="F32" s="434"/>
      <c r="G32" s="444"/>
      <c r="H32" s="434"/>
      <c r="I32" s="435"/>
      <c r="J32" s="17"/>
    </row>
    <row r="33" spans="1:10" ht="12.75">
      <c r="A33" s="139" t="s">
        <v>151</v>
      </c>
      <c r="B33" s="139"/>
      <c r="C33" s="139"/>
      <c r="D33" s="139"/>
      <c r="E33" s="136" t="s">
        <v>152</v>
      </c>
      <c r="F33" s="436">
        <f>F35+F44+F53</f>
        <v>3976437.92</v>
      </c>
      <c r="G33" s="445"/>
      <c r="H33" s="436">
        <f>H35+H44+H53</f>
        <v>4148913.48</v>
      </c>
      <c r="I33" s="437"/>
      <c r="J33" s="17"/>
    </row>
    <row r="34" spans="1:10" ht="9.75" customHeight="1">
      <c r="A34" s="139"/>
      <c r="B34" s="139"/>
      <c r="C34" s="139"/>
      <c r="D34" s="139"/>
      <c r="E34" s="136"/>
      <c r="F34" s="438"/>
      <c r="G34" s="446"/>
      <c r="H34" s="438"/>
      <c r="I34" s="439"/>
      <c r="J34" s="17"/>
    </row>
    <row r="35" spans="1:10" ht="12.75">
      <c r="A35" s="134" t="s">
        <v>153</v>
      </c>
      <c r="B35" s="135" t="s">
        <v>154</v>
      </c>
      <c r="C35" s="128"/>
      <c r="D35" s="128"/>
      <c r="E35" s="136">
        <v>17</v>
      </c>
      <c r="F35" s="401">
        <f>SUM(F36:F42)</f>
        <v>3548659.8</v>
      </c>
      <c r="G35" s="402"/>
      <c r="H35" s="401">
        <f>SUM(H36:H42)</f>
        <v>3614556.68</v>
      </c>
      <c r="I35" s="421"/>
      <c r="J35" s="17"/>
    </row>
    <row r="36" spans="1:10" ht="12.75">
      <c r="A36" s="127"/>
      <c r="B36" s="137" t="s">
        <v>132</v>
      </c>
      <c r="C36" s="138" t="s">
        <v>155</v>
      </c>
      <c r="D36" s="138"/>
      <c r="E36" s="136" t="s">
        <v>156</v>
      </c>
      <c r="F36" s="434">
        <v>3288784.8</v>
      </c>
      <c r="G36" s="444"/>
      <c r="H36" s="434">
        <v>3338181.68</v>
      </c>
      <c r="I36" s="435"/>
      <c r="J36" s="17"/>
    </row>
    <row r="37" spans="1:10" ht="12.75">
      <c r="A37" s="127"/>
      <c r="B37" s="137" t="s">
        <v>134</v>
      </c>
      <c r="C37" s="138" t="s">
        <v>157</v>
      </c>
      <c r="D37" s="138"/>
      <c r="E37" s="136">
        <v>1714</v>
      </c>
      <c r="F37" s="430">
        <v>259875</v>
      </c>
      <c r="G37" s="443"/>
      <c r="H37" s="430">
        <v>276375</v>
      </c>
      <c r="I37" s="431"/>
      <c r="J37" s="17"/>
    </row>
    <row r="38" spans="1:10" ht="12.75">
      <c r="A38" s="127"/>
      <c r="B38" s="137" t="s">
        <v>136</v>
      </c>
      <c r="C38" s="138" t="s">
        <v>158</v>
      </c>
      <c r="D38" s="138"/>
      <c r="E38" s="136">
        <v>172</v>
      </c>
      <c r="F38" s="430">
        <v>0</v>
      </c>
      <c r="G38" s="443"/>
      <c r="H38" s="430">
        <v>0</v>
      </c>
      <c r="I38" s="431"/>
      <c r="J38" s="17"/>
    </row>
    <row r="39" spans="1:10" ht="12.75">
      <c r="A39" s="127"/>
      <c r="B39" s="137" t="s">
        <v>147</v>
      </c>
      <c r="C39" s="138" t="s">
        <v>159</v>
      </c>
      <c r="D39" s="138"/>
      <c r="E39" s="136">
        <v>174</v>
      </c>
      <c r="F39" s="430">
        <v>0</v>
      </c>
      <c r="G39" s="443"/>
      <c r="H39" s="430">
        <v>0</v>
      </c>
      <c r="I39" s="431"/>
      <c r="J39" s="17"/>
    </row>
    <row r="40" spans="1:10" ht="12.75">
      <c r="A40" s="127"/>
      <c r="B40" s="137" t="s">
        <v>160</v>
      </c>
      <c r="C40" s="138" t="s">
        <v>161</v>
      </c>
      <c r="D40" s="138"/>
      <c r="E40" s="136">
        <v>176</v>
      </c>
      <c r="F40" s="430">
        <v>0</v>
      </c>
      <c r="G40" s="443"/>
      <c r="H40" s="430">
        <v>0</v>
      </c>
      <c r="I40" s="431"/>
      <c r="J40" s="17"/>
    </row>
    <row r="41" spans="1:10" ht="12.75">
      <c r="A41" s="127"/>
      <c r="B41" s="137" t="s">
        <v>162</v>
      </c>
      <c r="C41" s="138" t="s">
        <v>163</v>
      </c>
      <c r="D41" s="138"/>
      <c r="E41" s="136">
        <v>177</v>
      </c>
      <c r="F41" s="430">
        <v>0</v>
      </c>
      <c r="G41" s="443"/>
      <c r="H41" s="430">
        <v>0</v>
      </c>
      <c r="I41" s="431"/>
      <c r="J41" s="17"/>
    </row>
    <row r="42" spans="1:10" ht="12.75">
      <c r="A42" s="127"/>
      <c r="B42" s="137" t="s">
        <v>164</v>
      </c>
      <c r="C42" s="138" t="s">
        <v>165</v>
      </c>
      <c r="D42" s="138"/>
      <c r="E42" s="136">
        <v>178</v>
      </c>
      <c r="F42" s="430">
        <v>0</v>
      </c>
      <c r="G42" s="443"/>
      <c r="H42" s="430">
        <v>0</v>
      </c>
      <c r="I42" s="431"/>
      <c r="J42" s="17"/>
    </row>
    <row r="43" spans="1:10" ht="9.75" customHeight="1">
      <c r="A43" s="127"/>
      <c r="B43" s="137"/>
      <c r="C43" s="138"/>
      <c r="D43" s="138"/>
      <c r="E43" s="136"/>
      <c r="F43" s="430"/>
      <c r="G43" s="443"/>
      <c r="H43" s="430"/>
      <c r="I43" s="431"/>
      <c r="J43" s="17"/>
    </row>
    <row r="44" spans="1:10" ht="12.75">
      <c r="A44" s="134" t="s">
        <v>166</v>
      </c>
      <c r="B44" s="135" t="s">
        <v>167</v>
      </c>
      <c r="C44" s="128"/>
      <c r="D44" s="128"/>
      <c r="E44" s="140" t="s">
        <v>168</v>
      </c>
      <c r="F44" s="401">
        <f>F45+SUM(F49:F51)</f>
        <v>391306.85</v>
      </c>
      <c r="G44" s="402"/>
      <c r="H44" s="401">
        <f>H45+SUM(H49:H51)</f>
        <v>498000.49</v>
      </c>
      <c r="I44" s="421"/>
      <c r="J44" s="17"/>
    </row>
    <row r="45" spans="1:10" ht="12.75">
      <c r="A45" s="127"/>
      <c r="B45" s="137" t="s">
        <v>132</v>
      </c>
      <c r="C45" s="138" t="s">
        <v>169</v>
      </c>
      <c r="D45" s="138"/>
      <c r="E45" s="140">
        <v>43</v>
      </c>
      <c r="F45" s="434">
        <f>SUM(F46:F48)</f>
        <v>322780.70999999996</v>
      </c>
      <c r="G45" s="444"/>
      <c r="H45" s="434">
        <f>SUM(H46:H48)</f>
        <v>338649.26</v>
      </c>
      <c r="I45" s="435"/>
      <c r="J45" s="17"/>
    </row>
    <row r="46" spans="1:10" ht="12.75">
      <c r="A46" s="127"/>
      <c r="B46" s="137"/>
      <c r="C46" s="138" t="s">
        <v>170</v>
      </c>
      <c r="D46" s="138"/>
      <c r="E46" s="136">
        <v>435</v>
      </c>
      <c r="F46" s="430">
        <v>306979.29</v>
      </c>
      <c r="G46" s="443"/>
      <c r="H46" s="430">
        <v>313918.78</v>
      </c>
      <c r="I46" s="431"/>
      <c r="J46" s="17"/>
    </row>
    <row r="47" spans="1:10" ht="12.75">
      <c r="A47" s="127"/>
      <c r="B47" s="137"/>
      <c r="C47" s="138" t="s">
        <v>171</v>
      </c>
      <c r="D47" s="138"/>
      <c r="E47" s="136">
        <v>436</v>
      </c>
      <c r="F47" s="430">
        <v>15801.42</v>
      </c>
      <c r="G47" s="443"/>
      <c r="H47" s="430">
        <v>24730.48</v>
      </c>
      <c r="I47" s="431"/>
      <c r="J47" s="17"/>
    </row>
    <row r="48" spans="1:10" ht="12.75">
      <c r="A48" s="127"/>
      <c r="B48" s="137"/>
      <c r="C48" s="138" t="s">
        <v>172</v>
      </c>
      <c r="D48" s="138"/>
      <c r="E48" s="136">
        <v>433</v>
      </c>
      <c r="F48" s="430">
        <v>0</v>
      </c>
      <c r="G48" s="443"/>
      <c r="H48" s="430">
        <v>0</v>
      </c>
      <c r="I48" s="431"/>
      <c r="J48" s="17"/>
    </row>
    <row r="49" spans="1:10" ht="12.75">
      <c r="A49" s="127"/>
      <c r="B49" s="137" t="s">
        <v>134</v>
      </c>
      <c r="C49" s="138" t="s">
        <v>173</v>
      </c>
      <c r="D49" s="138"/>
      <c r="E49" s="136">
        <v>44</v>
      </c>
      <c r="F49" s="430">
        <v>64150.63</v>
      </c>
      <c r="G49" s="443"/>
      <c r="H49" s="430">
        <v>136523.03</v>
      </c>
      <c r="I49" s="431"/>
      <c r="J49" s="17"/>
    </row>
    <row r="50" spans="1:10" ht="12.75">
      <c r="A50" s="127"/>
      <c r="B50" s="137" t="s">
        <v>136</v>
      </c>
      <c r="C50" s="138" t="s">
        <v>174</v>
      </c>
      <c r="D50" s="138"/>
      <c r="E50" s="136">
        <v>45</v>
      </c>
      <c r="F50" s="430">
        <v>-8854.04</v>
      </c>
      <c r="G50" s="443"/>
      <c r="H50" s="430">
        <v>14309.36</v>
      </c>
      <c r="I50" s="431"/>
      <c r="J50" s="17"/>
    </row>
    <row r="51" spans="1:10" ht="12.75">
      <c r="A51" s="127"/>
      <c r="B51" s="137" t="s">
        <v>147</v>
      </c>
      <c r="C51" s="138" t="s">
        <v>175</v>
      </c>
      <c r="D51" s="138"/>
      <c r="E51" s="140" t="s">
        <v>176</v>
      </c>
      <c r="F51" s="430">
        <v>13229.55</v>
      </c>
      <c r="G51" s="443"/>
      <c r="H51" s="430">
        <v>8518.84</v>
      </c>
      <c r="I51" s="431"/>
      <c r="J51" s="17"/>
    </row>
    <row r="52" spans="1:10" ht="9.75" customHeight="1">
      <c r="A52" s="127"/>
      <c r="B52" s="137"/>
      <c r="C52" s="138"/>
      <c r="D52" s="138"/>
      <c r="E52" s="140"/>
      <c r="F52" s="430"/>
      <c r="G52" s="443"/>
      <c r="H52" s="430"/>
      <c r="I52" s="431"/>
      <c r="J52" s="17"/>
    </row>
    <row r="53" spans="1:10" ht="12.75">
      <c r="A53" s="134" t="s">
        <v>177</v>
      </c>
      <c r="B53" s="135" t="s">
        <v>109</v>
      </c>
      <c r="C53" s="128"/>
      <c r="D53" s="128"/>
      <c r="E53" s="136" t="s">
        <v>178</v>
      </c>
      <c r="F53" s="401">
        <v>36471.27</v>
      </c>
      <c r="G53" s="402"/>
      <c r="H53" s="401">
        <v>36356.31</v>
      </c>
      <c r="I53" s="421"/>
      <c r="J53" s="17"/>
    </row>
    <row r="54" spans="1:10" ht="9.75" customHeight="1">
      <c r="A54" s="134"/>
      <c r="B54" s="135"/>
      <c r="C54" s="128"/>
      <c r="D54" s="128"/>
      <c r="E54" s="136"/>
      <c r="F54" s="414"/>
      <c r="G54" s="415"/>
      <c r="H54" s="414"/>
      <c r="I54" s="426"/>
      <c r="J54" s="17"/>
    </row>
    <row r="55" spans="1:10" ht="12.75">
      <c r="A55" s="134" t="s">
        <v>179</v>
      </c>
      <c r="B55" s="135" t="s">
        <v>180</v>
      </c>
      <c r="C55" s="128"/>
      <c r="D55" s="128"/>
      <c r="E55" s="136" t="s">
        <v>181</v>
      </c>
      <c r="F55" s="401">
        <v>306.17</v>
      </c>
      <c r="G55" s="402"/>
      <c r="H55" s="401">
        <v>-53.86</v>
      </c>
      <c r="I55" s="421"/>
      <c r="J55" s="17"/>
    </row>
    <row r="56" spans="1:10" ht="12.75">
      <c r="A56" s="127"/>
      <c r="B56" s="128"/>
      <c r="C56" s="135"/>
      <c r="D56" s="135"/>
      <c r="E56" s="136"/>
      <c r="F56" s="434"/>
      <c r="G56" s="444"/>
      <c r="H56" s="434"/>
      <c r="I56" s="435"/>
      <c r="J56" s="17"/>
    </row>
    <row r="57" spans="1:10" ht="13.5" thickBot="1">
      <c r="A57" s="127"/>
      <c r="B57" s="128"/>
      <c r="C57" s="141" t="s">
        <v>182</v>
      </c>
      <c r="D57" s="141"/>
      <c r="E57" s="142" t="s">
        <v>183</v>
      </c>
      <c r="F57" s="432">
        <f>F10+F33+F55</f>
        <v>38694758.21</v>
      </c>
      <c r="G57" s="440"/>
      <c r="H57" s="432">
        <f>H10+H33+H55</f>
        <v>37900995.32999999</v>
      </c>
      <c r="I57" s="433"/>
      <c r="J57" s="17"/>
    </row>
    <row r="58" spans="1:10" ht="12.75">
      <c r="A58" s="127"/>
      <c r="B58" s="128"/>
      <c r="C58" s="128"/>
      <c r="D58" s="128"/>
      <c r="E58" s="128"/>
      <c r="F58" s="143"/>
      <c r="G58" s="143"/>
      <c r="H58" s="143"/>
      <c r="I58" s="143"/>
      <c r="J58" s="17"/>
    </row>
    <row r="59" spans="1:9" ht="12.75">
      <c r="A59" s="75"/>
      <c r="B59" s="75"/>
      <c r="C59" s="75"/>
      <c r="D59" s="75"/>
      <c r="E59" s="75"/>
      <c r="F59" s="75"/>
      <c r="G59" s="75"/>
      <c r="H59" s="75"/>
      <c r="I59" s="75"/>
    </row>
  </sheetData>
  <sheetProtection/>
  <mergeCells count="108"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6"/>
  <dimension ref="A1:I66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 customHeight="1">
      <c r="A1" s="249" t="str">
        <f>Coordonnées!A1</f>
        <v>Synthèse des Comptes</v>
      </c>
      <c r="B1" s="250"/>
      <c r="C1" s="246" t="str">
        <f>Coordonnées!D1</f>
        <v>Administration communale de :</v>
      </c>
      <c r="D1" s="250" t="str">
        <f>Coordonnées!J1</f>
        <v>DAVERDISSE</v>
      </c>
      <c r="E1" s="250"/>
      <c r="F1" s="250"/>
      <c r="G1" s="246" t="str">
        <f>Coordonnées!P1</f>
        <v>Code INS</v>
      </c>
      <c r="H1" s="385"/>
      <c r="I1" s="201">
        <f>Coordonnées!R1</f>
        <v>84016</v>
      </c>
    </row>
    <row r="2" spans="1:9" ht="12.75">
      <c r="A2" s="251"/>
      <c r="B2" s="252"/>
      <c r="C2" s="247"/>
      <c r="D2" s="252"/>
      <c r="E2" s="252"/>
      <c r="F2" s="252"/>
      <c r="G2" s="247" t="str">
        <f>Coordonnées!P2</f>
        <v>Exercice:</v>
      </c>
      <c r="H2" s="386"/>
      <c r="I2" s="202">
        <f>Coordonnées!R2</f>
        <v>2019</v>
      </c>
    </row>
    <row r="3" spans="1:9" ht="12.75">
      <c r="A3" s="381" t="str">
        <f>Coordonnées!A3</f>
        <v>Modèle officiel généré par l'application eComptes © SPW.INTERIEUR &amp; ACTION SOCIALE</v>
      </c>
      <c r="B3" s="381"/>
      <c r="C3" s="381"/>
      <c r="D3" s="381"/>
      <c r="E3" s="381"/>
      <c r="F3" s="200"/>
      <c r="G3" s="453" t="str">
        <f>Coordonnées!P3</f>
        <v>Version:</v>
      </c>
      <c r="H3" s="454"/>
      <c r="I3" s="191">
        <f>Coordonnées!R3</f>
        <v>1</v>
      </c>
    </row>
    <row r="4" ht="13.5" thickBot="1"/>
    <row r="5" spans="1:9" ht="12.75">
      <c r="A5" s="107"/>
      <c r="B5" s="108"/>
      <c r="C5" s="107"/>
      <c r="D5" s="109"/>
      <c r="E5" s="509" t="s">
        <v>42</v>
      </c>
      <c r="F5" s="512">
        <f>I2</f>
        <v>2019</v>
      </c>
      <c r="G5" s="513"/>
      <c r="H5" s="512">
        <f>F5-1</f>
        <v>2018</v>
      </c>
      <c r="I5" s="518"/>
    </row>
    <row r="6" spans="1:9" ht="12.75">
      <c r="A6" s="110"/>
      <c r="B6" s="111"/>
      <c r="C6" s="108" t="s">
        <v>184</v>
      </c>
      <c r="D6" s="112"/>
      <c r="E6" s="510"/>
      <c r="F6" s="514"/>
      <c r="G6" s="515"/>
      <c r="H6" s="514"/>
      <c r="I6" s="519"/>
    </row>
    <row r="7" spans="1:9" ht="9.75" customHeight="1" thickBot="1">
      <c r="A7" s="110"/>
      <c r="B7" s="111"/>
      <c r="C7" s="112"/>
      <c r="D7" s="112"/>
      <c r="E7" s="511"/>
      <c r="F7" s="516"/>
      <c r="G7" s="517"/>
      <c r="H7" s="516"/>
      <c r="I7" s="520"/>
    </row>
    <row r="8" spans="1:9" ht="12.75">
      <c r="A8" s="113" t="s">
        <v>185</v>
      </c>
      <c r="B8" s="114" t="s">
        <v>186</v>
      </c>
      <c r="C8" s="112"/>
      <c r="D8" s="112"/>
      <c r="E8" s="115" t="s">
        <v>187</v>
      </c>
      <c r="F8" s="494"/>
      <c r="G8" s="508"/>
      <c r="H8" s="494"/>
      <c r="I8" s="495"/>
    </row>
    <row r="9" spans="1:9" ht="12.75">
      <c r="A9" s="110"/>
      <c r="B9" s="110" t="s">
        <v>51</v>
      </c>
      <c r="C9" s="116" t="s">
        <v>188</v>
      </c>
      <c r="D9" s="116"/>
      <c r="E9" s="117">
        <v>60</v>
      </c>
      <c r="F9" s="464">
        <v>118648.41</v>
      </c>
      <c r="G9" s="490"/>
      <c r="H9" s="464">
        <v>134793.94</v>
      </c>
      <c r="I9" s="465"/>
    </row>
    <row r="10" spans="1:9" ht="12.75">
      <c r="A10" s="110"/>
      <c r="B10" s="110" t="s">
        <v>53</v>
      </c>
      <c r="C10" s="116" t="s">
        <v>189</v>
      </c>
      <c r="D10" s="116"/>
      <c r="E10" s="117">
        <v>61</v>
      </c>
      <c r="F10" s="464">
        <v>619109.02</v>
      </c>
      <c r="G10" s="490"/>
      <c r="H10" s="464">
        <v>667345.06</v>
      </c>
      <c r="I10" s="465"/>
    </row>
    <row r="11" spans="1:9" ht="12.75">
      <c r="A11" s="110"/>
      <c r="B11" s="110" t="s">
        <v>55</v>
      </c>
      <c r="C11" s="116" t="s">
        <v>190</v>
      </c>
      <c r="D11" s="116"/>
      <c r="E11" s="118">
        <v>62</v>
      </c>
      <c r="F11" s="464">
        <v>1427224.92</v>
      </c>
      <c r="G11" s="490"/>
      <c r="H11" s="464">
        <v>1387955.26</v>
      </c>
      <c r="I11" s="465"/>
    </row>
    <row r="12" spans="1:9" ht="12.75">
      <c r="A12" s="110"/>
      <c r="B12" s="110" t="s">
        <v>57</v>
      </c>
      <c r="C12" s="116" t="s">
        <v>191</v>
      </c>
      <c r="D12" s="116"/>
      <c r="E12" s="118">
        <v>63</v>
      </c>
      <c r="F12" s="464">
        <v>634608.3</v>
      </c>
      <c r="G12" s="490"/>
      <c r="H12" s="464">
        <v>609626.63</v>
      </c>
      <c r="I12" s="465"/>
    </row>
    <row r="13" spans="1:9" ht="12.75">
      <c r="A13" s="110"/>
      <c r="B13" s="110" t="s">
        <v>59</v>
      </c>
      <c r="C13" s="116" t="s">
        <v>192</v>
      </c>
      <c r="D13" s="116"/>
      <c r="E13" s="117">
        <v>64</v>
      </c>
      <c r="F13" s="464">
        <v>255810.58</v>
      </c>
      <c r="G13" s="490"/>
      <c r="H13" s="464">
        <v>232927.65</v>
      </c>
      <c r="I13" s="465"/>
    </row>
    <row r="14" spans="1:9" ht="12.75">
      <c r="A14" s="110"/>
      <c r="B14" s="110" t="s">
        <v>61</v>
      </c>
      <c r="C14" s="116" t="s">
        <v>193</v>
      </c>
      <c r="D14" s="116"/>
      <c r="E14" s="117">
        <v>65</v>
      </c>
      <c r="F14" s="464">
        <f>SUM(F15:F17)</f>
        <v>92789.08</v>
      </c>
      <c r="G14" s="490"/>
      <c r="H14" s="464">
        <f>SUM(H15:H17)</f>
        <v>100640.31</v>
      </c>
      <c r="I14" s="465"/>
    </row>
    <row r="15" spans="1:9" ht="12.75">
      <c r="A15" s="110"/>
      <c r="B15" s="110" t="s">
        <v>187</v>
      </c>
      <c r="C15" s="116" t="s">
        <v>194</v>
      </c>
      <c r="D15" s="116"/>
      <c r="E15" s="117" t="s">
        <v>195</v>
      </c>
      <c r="F15" s="464">
        <v>92647.76</v>
      </c>
      <c r="G15" s="490"/>
      <c r="H15" s="464">
        <v>100559.17</v>
      </c>
      <c r="I15" s="465"/>
    </row>
    <row r="16" spans="1:9" ht="12.75">
      <c r="A16" s="110"/>
      <c r="B16" s="110"/>
      <c r="C16" s="116" t="s">
        <v>196</v>
      </c>
      <c r="D16" s="116"/>
      <c r="E16" s="117">
        <v>657</v>
      </c>
      <c r="F16" s="476">
        <v>0</v>
      </c>
      <c r="G16" s="498"/>
      <c r="H16" s="476">
        <v>0</v>
      </c>
      <c r="I16" s="477"/>
    </row>
    <row r="17" spans="1:9" ht="12.75">
      <c r="A17" s="110"/>
      <c r="B17" s="110"/>
      <c r="C17" s="116" t="s">
        <v>197</v>
      </c>
      <c r="D17" s="116"/>
      <c r="E17" s="117">
        <v>658</v>
      </c>
      <c r="F17" s="464">
        <v>141.32</v>
      </c>
      <c r="G17" s="490"/>
      <c r="H17" s="464">
        <v>81.14</v>
      </c>
      <c r="I17" s="465"/>
    </row>
    <row r="18" spans="1:9" ht="9.75" customHeight="1">
      <c r="A18" s="110"/>
      <c r="B18" s="111"/>
      <c r="C18" s="116"/>
      <c r="D18" s="116"/>
      <c r="E18" s="117"/>
      <c r="F18" s="464"/>
      <c r="G18" s="490"/>
      <c r="H18" s="464"/>
      <c r="I18" s="465"/>
    </row>
    <row r="19" spans="1:9" ht="12.75">
      <c r="A19" s="113" t="s">
        <v>198</v>
      </c>
      <c r="B19" s="114" t="s">
        <v>199</v>
      </c>
      <c r="C19" s="112"/>
      <c r="D19" s="112"/>
      <c r="E19" s="117" t="s">
        <v>200</v>
      </c>
      <c r="F19" s="401">
        <f>SUM(F9:F14)</f>
        <v>3148190.3100000005</v>
      </c>
      <c r="G19" s="496"/>
      <c r="H19" s="401">
        <f>SUM(H9:H14)</f>
        <v>3133288.8499999996</v>
      </c>
      <c r="I19" s="421"/>
    </row>
    <row r="20" spans="1:9" ht="9.75" customHeight="1">
      <c r="A20" s="110"/>
      <c r="B20" s="111"/>
      <c r="C20" s="116"/>
      <c r="D20" s="116"/>
      <c r="E20" s="117"/>
      <c r="F20" s="488"/>
      <c r="G20" s="505"/>
      <c r="H20" s="488"/>
      <c r="I20" s="489"/>
    </row>
    <row r="21" spans="1:9" ht="12.75">
      <c r="A21" s="113" t="s">
        <v>73</v>
      </c>
      <c r="B21" s="119" t="s">
        <v>201</v>
      </c>
      <c r="C21" s="120"/>
      <c r="D21" s="120"/>
      <c r="E21" s="117" t="s">
        <v>187</v>
      </c>
      <c r="F21" s="472">
        <f>IF(Charges!F19&lt;Produits!F19,Produits!F19-Charges!F19,0)</f>
        <v>437685.3399999994</v>
      </c>
      <c r="G21" s="491"/>
      <c r="H21" s="472">
        <f>IF(Charges!H19&lt;Produits!H19,Produits!H19-Charges!H19,0)</f>
        <v>0</v>
      </c>
      <c r="I21" s="473"/>
    </row>
    <row r="22" spans="1:9" ht="9.75" customHeight="1">
      <c r="A22" s="113"/>
      <c r="B22" s="119"/>
      <c r="C22" s="120"/>
      <c r="D22" s="120"/>
      <c r="E22" s="117"/>
      <c r="F22" s="474"/>
      <c r="G22" s="497"/>
      <c r="H22" s="474"/>
      <c r="I22" s="475"/>
    </row>
    <row r="23" spans="1:9" ht="12.75">
      <c r="A23" s="113" t="s">
        <v>79</v>
      </c>
      <c r="B23" s="506" t="s">
        <v>292</v>
      </c>
      <c r="C23" s="506"/>
      <c r="D23" s="507"/>
      <c r="E23" s="118" t="s">
        <v>202</v>
      </c>
      <c r="F23" s="476"/>
      <c r="G23" s="498"/>
      <c r="H23" s="476"/>
      <c r="I23" s="477"/>
    </row>
    <row r="24" spans="1:9" ht="12.75">
      <c r="A24" s="110"/>
      <c r="B24" s="506"/>
      <c r="C24" s="506"/>
      <c r="D24" s="507"/>
      <c r="E24" s="117"/>
      <c r="F24" s="476"/>
      <c r="G24" s="498"/>
      <c r="H24" s="476"/>
      <c r="I24" s="477"/>
    </row>
    <row r="25" spans="1:9" ht="12.75">
      <c r="A25" s="110"/>
      <c r="B25" s="110" t="s">
        <v>51</v>
      </c>
      <c r="C25" s="116" t="s">
        <v>203</v>
      </c>
      <c r="D25" s="116"/>
      <c r="E25" s="117">
        <v>660</v>
      </c>
      <c r="F25" s="464">
        <v>660756.15</v>
      </c>
      <c r="G25" s="490"/>
      <c r="H25" s="464">
        <v>623326.8</v>
      </c>
      <c r="I25" s="465"/>
    </row>
    <row r="26" spans="1:9" ht="12.75">
      <c r="A26" s="110"/>
      <c r="B26" s="110" t="s">
        <v>53</v>
      </c>
      <c r="C26" s="116" t="s">
        <v>204</v>
      </c>
      <c r="D26" s="116"/>
      <c r="E26" s="117">
        <v>661</v>
      </c>
      <c r="F26" s="464">
        <v>0</v>
      </c>
      <c r="G26" s="490"/>
      <c r="H26" s="464">
        <v>0</v>
      </c>
      <c r="I26" s="465"/>
    </row>
    <row r="27" spans="1:9" ht="12.75">
      <c r="A27" s="110"/>
      <c r="B27" s="110" t="s">
        <v>55</v>
      </c>
      <c r="C27" s="116" t="s">
        <v>205</v>
      </c>
      <c r="D27" s="116"/>
      <c r="E27" s="118" t="s">
        <v>206</v>
      </c>
      <c r="F27" s="464">
        <v>0</v>
      </c>
      <c r="G27" s="490"/>
      <c r="H27" s="464">
        <v>0</v>
      </c>
      <c r="I27" s="465"/>
    </row>
    <row r="28" spans="1:9" ht="12.75">
      <c r="A28" s="110"/>
      <c r="B28" s="110" t="s">
        <v>57</v>
      </c>
      <c r="C28" s="116" t="s">
        <v>207</v>
      </c>
      <c r="D28" s="116"/>
      <c r="E28" s="117"/>
      <c r="F28" s="476"/>
      <c r="G28" s="498"/>
      <c r="H28" s="476"/>
      <c r="I28" s="477"/>
    </row>
    <row r="29" spans="1:9" ht="12.75">
      <c r="A29" s="110"/>
      <c r="B29" s="110"/>
      <c r="C29" s="116" t="s">
        <v>208</v>
      </c>
      <c r="D29" s="116"/>
      <c r="E29" s="117">
        <v>665</v>
      </c>
      <c r="F29" s="464">
        <v>16500</v>
      </c>
      <c r="G29" s="490"/>
      <c r="H29" s="464">
        <v>16500</v>
      </c>
      <c r="I29" s="465"/>
    </row>
    <row r="30" spans="1:9" ht="12.75">
      <c r="A30" s="110"/>
      <c r="B30" s="110" t="s">
        <v>59</v>
      </c>
      <c r="C30" s="116" t="s">
        <v>209</v>
      </c>
      <c r="D30" s="116"/>
      <c r="E30" s="117">
        <v>666</v>
      </c>
      <c r="F30" s="464">
        <v>289847.54</v>
      </c>
      <c r="G30" s="490"/>
      <c r="H30" s="464">
        <v>0</v>
      </c>
      <c r="I30" s="465"/>
    </row>
    <row r="31" spans="1:9" ht="12.75">
      <c r="A31" s="110"/>
      <c r="B31" s="110" t="s">
        <v>61</v>
      </c>
      <c r="C31" s="116" t="s">
        <v>210</v>
      </c>
      <c r="D31" s="116"/>
      <c r="E31" s="117" t="s">
        <v>187</v>
      </c>
      <c r="F31" s="476"/>
      <c r="G31" s="498"/>
      <c r="H31" s="476"/>
      <c r="I31" s="477"/>
    </row>
    <row r="32" spans="1:9" ht="12.75">
      <c r="A32" s="110"/>
      <c r="B32" s="110"/>
      <c r="C32" s="116" t="s">
        <v>211</v>
      </c>
      <c r="D32" s="116"/>
      <c r="E32" s="117">
        <v>667</v>
      </c>
      <c r="F32" s="464">
        <v>0</v>
      </c>
      <c r="G32" s="490"/>
      <c r="H32" s="464">
        <v>288.06</v>
      </c>
      <c r="I32" s="465"/>
    </row>
    <row r="33" spans="1:9" ht="9.75" customHeight="1">
      <c r="A33" s="110"/>
      <c r="B33" s="111"/>
      <c r="C33" s="116"/>
      <c r="D33" s="116"/>
      <c r="E33" s="117"/>
      <c r="F33" s="464"/>
      <c r="G33" s="490"/>
      <c r="H33" s="464"/>
      <c r="I33" s="465"/>
    </row>
    <row r="34" spans="1:9" ht="12.75">
      <c r="A34" s="113" t="s">
        <v>84</v>
      </c>
      <c r="B34" s="114" t="s">
        <v>212</v>
      </c>
      <c r="C34" s="112"/>
      <c r="D34" s="112"/>
      <c r="E34" s="117">
        <v>66</v>
      </c>
      <c r="F34" s="401">
        <f>SUM(F25:F32)</f>
        <v>967103.69</v>
      </c>
      <c r="G34" s="496"/>
      <c r="H34" s="401">
        <f>SUM(H25:H32)</f>
        <v>640114.8600000001</v>
      </c>
      <c r="I34" s="421"/>
    </row>
    <row r="35" spans="1:9" ht="9.75" customHeight="1">
      <c r="A35" s="113"/>
      <c r="B35" s="114"/>
      <c r="C35" s="112"/>
      <c r="D35" s="112"/>
      <c r="E35" s="117"/>
      <c r="F35" s="466"/>
      <c r="G35" s="492"/>
      <c r="H35" s="466"/>
      <c r="I35" s="467"/>
    </row>
    <row r="36" spans="1:9" ht="12.75">
      <c r="A36" s="113" t="s">
        <v>213</v>
      </c>
      <c r="B36" s="114" t="s">
        <v>214</v>
      </c>
      <c r="C36" s="116"/>
      <c r="D36" s="116"/>
      <c r="E36" s="117" t="s">
        <v>215</v>
      </c>
      <c r="F36" s="401">
        <f>F19+F34</f>
        <v>4115294.0000000005</v>
      </c>
      <c r="G36" s="496"/>
      <c r="H36" s="401">
        <f>H19+H34</f>
        <v>3773403.71</v>
      </c>
      <c r="I36" s="421"/>
    </row>
    <row r="37" spans="1:9" ht="9.75" customHeight="1">
      <c r="A37" s="113"/>
      <c r="B37" s="114"/>
      <c r="C37" s="116"/>
      <c r="D37" s="116"/>
      <c r="E37" s="117"/>
      <c r="F37" s="466"/>
      <c r="G37" s="492"/>
      <c r="H37" s="466"/>
      <c r="I37" s="467"/>
    </row>
    <row r="38" spans="1:9" ht="12.75">
      <c r="A38" s="113" t="s">
        <v>93</v>
      </c>
      <c r="B38" s="114" t="s">
        <v>216</v>
      </c>
      <c r="C38" s="116"/>
      <c r="D38" s="116"/>
      <c r="E38" s="117" t="s">
        <v>187</v>
      </c>
      <c r="F38" s="484">
        <f>IF(Charges!F36&lt;Produits!F33,Produits!F33-Charges!F36,0)</f>
        <v>177242.0099999993</v>
      </c>
      <c r="G38" s="503"/>
      <c r="H38" s="484">
        <f>IF(Charges!H36&lt;Produits!H33,Produits!H33-Charges!H36,0)</f>
        <v>0</v>
      </c>
      <c r="I38" s="485"/>
    </row>
    <row r="39" spans="1:9" ht="9.75" customHeight="1">
      <c r="A39" s="113"/>
      <c r="B39" s="114"/>
      <c r="C39" s="116"/>
      <c r="D39" s="116"/>
      <c r="E39" s="117"/>
      <c r="F39" s="486"/>
      <c r="G39" s="504"/>
      <c r="H39" s="486"/>
      <c r="I39" s="487"/>
    </row>
    <row r="40" spans="1:9" ht="12.75">
      <c r="A40" s="113" t="s">
        <v>108</v>
      </c>
      <c r="B40" s="114" t="s">
        <v>217</v>
      </c>
      <c r="C40" s="116"/>
      <c r="D40" s="116"/>
      <c r="E40" s="117"/>
      <c r="F40" s="476"/>
      <c r="G40" s="498"/>
      <c r="H40" s="476"/>
      <c r="I40" s="477"/>
    </row>
    <row r="41" spans="1:9" ht="12.75">
      <c r="A41" s="113"/>
      <c r="B41" s="110" t="s">
        <v>51</v>
      </c>
      <c r="C41" s="116" t="s">
        <v>218</v>
      </c>
      <c r="D41" s="116"/>
      <c r="E41" s="117">
        <v>671</v>
      </c>
      <c r="F41" s="464">
        <v>3141.76</v>
      </c>
      <c r="G41" s="490"/>
      <c r="H41" s="464">
        <v>2628.82</v>
      </c>
      <c r="I41" s="465"/>
    </row>
    <row r="42" spans="1:9" ht="12.75">
      <c r="A42" s="113"/>
      <c r="B42" s="110" t="s">
        <v>53</v>
      </c>
      <c r="C42" s="116" t="s">
        <v>219</v>
      </c>
      <c r="D42" s="116"/>
      <c r="E42" s="117">
        <v>672</v>
      </c>
      <c r="F42" s="464">
        <v>0.16</v>
      </c>
      <c r="G42" s="490"/>
      <c r="H42" s="464">
        <v>36799.36</v>
      </c>
      <c r="I42" s="465"/>
    </row>
    <row r="43" spans="1:9" ht="12.75">
      <c r="A43" s="113"/>
      <c r="B43" s="110" t="s">
        <v>55</v>
      </c>
      <c r="C43" s="116" t="s">
        <v>220</v>
      </c>
      <c r="D43" s="116"/>
      <c r="E43" s="117">
        <v>673</v>
      </c>
      <c r="F43" s="464">
        <v>0</v>
      </c>
      <c r="G43" s="490"/>
      <c r="H43" s="464">
        <v>0</v>
      </c>
      <c r="I43" s="465"/>
    </row>
    <row r="44" spans="1:9" s="27" customFormat="1" ht="18" customHeight="1">
      <c r="A44" s="121"/>
      <c r="B44" s="122"/>
      <c r="C44" s="120" t="s">
        <v>221</v>
      </c>
      <c r="D44" s="123"/>
      <c r="E44" s="124">
        <v>67</v>
      </c>
      <c r="F44" s="482">
        <f>SUM(F41:F43)</f>
        <v>3141.92</v>
      </c>
      <c r="G44" s="502"/>
      <c r="H44" s="482">
        <f>SUM(H41:H43)</f>
        <v>39428.18</v>
      </c>
      <c r="I44" s="483"/>
    </row>
    <row r="45" spans="1:9" ht="9.75" customHeight="1">
      <c r="A45" s="113"/>
      <c r="B45" s="125"/>
      <c r="C45" s="120"/>
      <c r="D45" s="120"/>
      <c r="E45" s="117"/>
      <c r="F45" s="414"/>
      <c r="G45" s="499"/>
      <c r="H45" s="414"/>
      <c r="I45" s="426"/>
    </row>
    <row r="46" spans="1:9" ht="12.75">
      <c r="A46" s="113" t="s">
        <v>111</v>
      </c>
      <c r="B46" s="114" t="s">
        <v>222</v>
      </c>
      <c r="C46" s="116"/>
      <c r="D46" s="116"/>
      <c r="E46" s="117"/>
      <c r="F46" s="476"/>
      <c r="G46" s="498"/>
      <c r="H46" s="476"/>
      <c r="I46" s="477"/>
    </row>
    <row r="47" spans="1:9" ht="12.75">
      <c r="A47" s="113"/>
      <c r="B47" s="110" t="s">
        <v>51</v>
      </c>
      <c r="C47" s="116" t="s">
        <v>223</v>
      </c>
      <c r="D47" s="116"/>
      <c r="E47" s="117">
        <v>685</v>
      </c>
      <c r="F47" s="464">
        <v>212281.81</v>
      </c>
      <c r="G47" s="490"/>
      <c r="H47" s="464">
        <v>0</v>
      </c>
      <c r="I47" s="465"/>
    </row>
    <row r="48" spans="1:9" ht="12.75">
      <c r="A48" s="113"/>
      <c r="B48" s="110" t="s">
        <v>53</v>
      </c>
      <c r="C48" s="116" t="s">
        <v>224</v>
      </c>
      <c r="D48" s="116"/>
      <c r="E48" s="117">
        <v>686</v>
      </c>
      <c r="F48" s="464">
        <v>457685.89</v>
      </c>
      <c r="G48" s="490"/>
      <c r="H48" s="464">
        <v>981.61</v>
      </c>
      <c r="I48" s="465"/>
    </row>
    <row r="49" spans="1:9" ht="18" customHeight="1">
      <c r="A49" s="113"/>
      <c r="B49" s="125"/>
      <c r="C49" s="120" t="s">
        <v>225</v>
      </c>
      <c r="D49" s="120"/>
      <c r="E49" s="117">
        <v>68</v>
      </c>
      <c r="F49" s="401">
        <f>SUM(F47:F48)</f>
        <v>669967.7</v>
      </c>
      <c r="G49" s="496"/>
      <c r="H49" s="401">
        <f>SUM(H47:H48)</f>
        <v>981.61</v>
      </c>
      <c r="I49" s="421"/>
    </row>
    <row r="50" spans="1:9" ht="9.75" customHeight="1">
      <c r="A50" s="113"/>
      <c r="B50" s="125"/>
      <c r="C50" s="120"/>
      <c r="D50" s="120"/>
      <c r="E50" s="117"/>
      <c r="F50" s="414"/>
      <c r="G50" s="499"/>
      <c r="H50" s="414"/>
      <c r="I50" s="426"/>
    </row>
    <row r="51" spans="1:9" ht="12.75">
      <c r="A51" s="113" t="s">
        <v>118</v>
      </c>
      <c r="B51" s="506" t="s">
        <v>290</v>
      </c>
      <c r="C51" s="506"/>
      <c r="D51" s="507"/>
      <c r="E51" s="117"/>
      <c r="F51" s="478"/>
      <c r="G51" s="500"/>
      <c r="H51" s="478"/>
      <c r="I51" s="479"/>
    </row>
    <row r="52" spans="1:9" ht="12.75">
      <c r="A52" s="113"/>
      <c r="B52" s="506"/>
      <c r="C52" s="506"/>
      <c r="D52" s="507"/>
      <c r="E52" s="117" t="s">
        <v>226</v>
      </c>
      <c r="F52" s="480">
        <f>F44+F49</f>
        <v>673109.62</v>
      </c>
      <c r="G52" s="501"/>
      <c r="H52" s="480">
        <f>H44+H49</f>
        <v>40409.79</v>
      </c>
      <c r="I52" s="481"/>
    </row>
    <row r="53" spans="1:9" ht="9.75" customHeight="1">
      <c r="A53" s="113"/>
      <c r="B53" s="114"/>
      <c r="C53" s="116"/>
      <c r="D53" s="116"/>
      <c r="E53" s="117"/>
      <c r="F53" s="466"/>
      <c r="G53" s="492"/>
      <c r="H53" s="466"/>
      <c r="I53" s="467"/>
    </row>
    <row r="54" spans="1:9" ht="12.75">
      <c r="A54" s="113" t="s">
        <v>227</v>
      </c>
      <c r="B54" s="114" t="s">
        <v>228</v>
      </c>
      <c r="C54" s="116"/>
      <c r="D54" s="120"/>
      <c r="E54" s="117"/>
      <c r="F54" s="472">
        <f>IF(Charges!F52&lt;Produits!F51,Produits!F51-Charges!F52,0)</f>
        <v>0</v>
      </c>
      <c r="G54" s="491"/>
      <c r="H54" s="472">
        <f>IF(Charges!H52&lt;Produits!H51,Produits!H51-Charges!H52,0)</f>
        <v>496065.01999999996</v>
      </c>
      <c r="I54" s="473"/>
    </row>
    <row r="55" spans="1:9" ht="9.75" customHeight="1">
      <c r="A55" s="113"/>
      <c r="B55" s="125"/>
      <c r="C55" s="116"/>
      <c r="D55" s="120"/>
      <c r="E55" s="117"/>
      <c r="F55" s="466"/>
      <c r="G55" s="492"/>
      <c r="H55" s="466"/>
      <c r="I55" s="467"/>
    </row>
    <row r="56" spans="1:9" ht="12.75">
      <c r="A56" s="113" t="s">
        <v>229</v>
      </c>
      <c r="B56" s="114" t="s">
        <v>230</v>
      </c>
      <c r="C56" s="116"/>
      <c r="D56" s="120"/>
      <c r="E56" s="117"/>
      <c r="F56" s="401">
        <f>F36+F52</f>
        <v>4788403.62</v>
      </c>
      <c r="G56" s="496"/>
      <c r="H56" s="401">
        <f>H36+H52</f>
        <v>3813813.5</v>
      </c>
      <c r="I56" s="421"/>
    </row>
    <row r="57" spans="1:9" ht="9.75" customHeight="1">
      <c r="A57" s="113"/>
      <c r="B57" s="125"/>
      <c r="C57" s="116"/>
      <c r="D57" s="116"/>
      <c r="E57" s="117"/>
      <c r="F57" s="466"/>
      <c r="G57" s="492"/>
      <c r="H57" s="466"/>
      <c r="I57" s="467"/>
    </row>
    <row r="58" spans="1:9" ht="12.75">
      <c r="A58" s="113" t="s">
        <v>231</v>
      </c>
      <c r="B58" s="114" t="s">
        <v>232</v>
      </c>
      <c r="C58" s="116"/>
      <c r="D58" s="116"/>
      <c r="E58" s="117"/>
      <c r="F58" s="472">
        <f>IF(Charges!F56&lt;Produits!F55,Produits!F55-Charges!F56,0)</f>
        <v>0</v>
      </c>
      <c r="G58" s="491"/>
      <c r="H58" s="472">
        <f>IF(Charges!H56&lt;Produits!H55,Produits!H55-Charges!H56,0)</f>
        <v>481656.5599999996</v>
      </c>
      <c r="I58" s="473"/>
    </row>
    <row r="59" spans="1:9" ht="9.75" customHeight="1">
      <c r="A59" s="113"/>
      <c r="B59" s="114"/>
      <c r="C59" s="116"/>
      <c r="D59" s="116"/>
      <c r="E59" s="117"/>
      <c r="F59" s="474"/>
      <c r="G59" s="497"/>
      <c r="H59" s="474"/>
      <c r="I59" s="475"/>
    </row>
    <row r="60" spans="1:9" ht="12.75">
      <c r="A60" s="113" t="s">
        <v>233</v>
      </c>
      <c r="B60" s="114" t="s">
        <v>234</v>
      </c>
      <c r="C60" s="116"/>
      <c r="D60" s="116"/>
      <c r="E60" s="117"/>
      <c r="F60" s="476"/>
      <c r="G60" s="498"/>
      <c r="H60" s="476"/>
      <c r="I60" s="477"/>
    </row>
    <row r="61" spans="1:9" ht="12.75">
      <c r="A61" s="113"/>
      <c r="B61" s="110" t="s">
        <v>51</v>
      </c>
      <c r="C61" s="116" t="s">
        <v>235</v>
      </c>
      <c r="D61" s="116"/>
      <c r="E61" s="117">
        <v>69201</v>
      </c>
      <c r="F61" s="464">
        <v>177242.01</v>
      </c>
      <c r="G61" s="490"/>
      <c r="H61" s="464">
        <v>0</v>
      </c>
      <c r="I61" s="465"/>
    </row>
    <row r="62" spans="1:9" ht="12.75">
      <c r="A62" s="113"/>
      <c r="B62" s="110" t="s">
        <v>53</v>
      </c>
      <c r="C62" s="116" t="s">
        <v>236</v>
      </c>
      <c r="D62" s="116"/>
      <c r="E62" s="117">
        <v>69202</v>
      </c>
      <c r="F62" s="464">
        <v>0</v>
      </c>
      <c r="G62" s="490"/>
      <c r="H62" s="464">
        <v>496065.02</v>
      </c>
      <c r="I62" s="465"/>
    </row>
    <row r="63" spans="1:9" ht="18" customHeight="1">
      <c r="A63" s="113"/>
      <c r="B63" s="125"/>
      <c r="C63" s="120" t="s">
        <v>237</v>
      </c>
      <c r="D63" s="120"/>
      <c r="E63" s="117">
        <v>69</v>
      </c>
      <c r="F63" s="472">
        <f>SUM(F61:F62)</f>
        <v>177242.01</v>
      </c>
      <c r="G63" s="491"/>
      <c r="H63" s="468">
        <f>SUM(H61:H62)</f>
        <v>496065.02</v>
      </c>
      <c r="I63" s="469"/>
    </row>
    <row r="64" spans="1:9" ht="9.75" customHeight="1">
      <c r="A64" s="113"/>
      <c r="B64" s="125"/>
      <c r="C64" s="116"/>
      <c r="D64" s="116"/>
      <c r="E64" s="117"/>
      <c r="F64" s="466"/>
      <c r="G64" s="492"/>
      <c r="H64" s="466"/>
      <c r="I64" s="467"/>
    </row>
    <row r="65" spans="1:9" ht="13.5" thickBot="1">
      <c r="A65" s="113" t="s">
        <v>238</v>
      </c>
      <c r="B65" s="114" t="s">
        <v>239</v>
      </c>
      <c r="C65" s="116"/>
      <c r="D65" s="116"/>
      <c r="E65" s="126"/>
      <c r="F65" s="470">
        <f>F56+F63</f>
        <v>4965645.63</v>
      </c>
      <c r="G65" s="493"/>
      <c r="H65" s="470">
        <f>H56+H63</f>
        <v>4309878.52</v>
      </c>
      <c r="I65" s="471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sheetProtection/>
  <mergeCells count="128"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0:I60"/>
    <mergeCell ref="H49:I49"/>
    <mergeCell ref="H50:I50"/>
    <mergeCell ref="H51:I51"/>
    <mergeCell ref="H52:I52"/>
    <mergeCell ref="H53:I53"/>
    <mergeCell ref="H54:I54"/>
    <mergeCell ref="H61:I61"/>
    <mergeCell ref="H55:I55"/>
    <mergeCell ref="H62:I62"/>
    <mergeCell ref="H63:I63"/>
    <mergeCell ref="H64:I64"/>
    <mergeCell ref="H65:I65"/>
    <mergeCell ref="H56:I56"/>
    <mergeCell ref="H57:I57"/>
    <mergeCell ref="H58:I58"/>
    <mergeCell ref="H59:I5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9"/>
  <dimension ref="A1:J68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57421875" style="0" customWidth="1"/>
    <col min="7" max="8" width="6.7109375" style="0" customWidth="1"/>
    <col min="9" max="9" width="11.57421875" style="0" customWidth="1"/>
  </cols>
  <sheetData>
    <row r="1" spans="1:10" ht="12.75" customHeight="1">
      <c r="A1" s="249" t="str">
        <f>Coordonnées!A1</f>
        <v>Synthèse des Comptes</v>
      </c>
      <c r="B1" s="250"/>
      <c r="C1" s="246" t="str">
        <f>Coordonnées!D1</f>
        <v>Administration communale de :</v>
      </c>
      <c r="D1" s="250" t="str">
        <f>Coordonnées!J1</f>
        <v>DAVERDISSE</v>
      </c>
      <c r="E1" s="250"/>
      <c r="F1" s="250"/>
      <c r="G1" s="246" t="str">
        <f>Coordonnées!P1</f>
        <v>Code INS</v>
      </c>
      <c r="H1" s="385"/>
      <c r="I1" s="201">
        <f>Coordonnées!R1</f>
        <v>84016</v>
      </c>
      <c r="J1" s="23"/>
    </row>
    <row r="2" spans="1:10" ht="12.75">
      <c r="A2" s="251"/>
      <c r="B2" s="252"/>
      <c r="C2" s="247"/>
      <c r="D2" s="252"/>
      <c r="E2" s="252"/>
      <c r="F2" s="252"/>
      <c r="G2" s="248" t="str">
        <f>Coordonnées!P2</f>
        <v>Exercice:</v>
      </c>
      <c r="H2" s="452"/>
      <c r="I2" s="202">
        <f>Coordonnées!R2</f>
        <v>2019</v>
      </c>
      <c r="J2" s="23"/>
    </row>
    <row r="3" spans="1:10" ht="12.75">
      <c r="A3" s="448" t="str">
        <f>Coordonnées!A3</f>
        <v>Modèle officiel généré par l'application eComptes © SPW.INTERIEUR &amp; ACTION SOCIALE</v>
      </c>
      <c r="B3" s="448"/>
      <c r="C3" s="448"/>
      <c r="D3" s="448"/>
      <c r="E3" s="448"/>
      <c r="F3" s="200"/>
      <c r="G3" s="453" t="str">
        <f>Coordonnées!P3</f>
        <v>Version:</v>
      </c>
      <c r="H3" s="454"/>
      <c r="I3" s="191">
        <f>Coordonnées!R3</f>
        <v>1</v>
      </c>
      <c r="J3" s="23"/>
    </row>
    <row r="4" spans="1:10" ht="13.5" thickBot="1">
      <c r="A4" s="45"/>
      <c r="B4" s="46"/>
      <c r="C4" s="47"/>
      <c r="D4" s="47"/>
      <c r="E4" s="48"/>
      <c r="F4" s="37"/>
      <c r="G4" s="37"/>
      <c r="H4" s="37"/>
      <c r="I4" s="46"/>
      <c r="J4" s="23"/>
    </row>
    <row r="5" spans="1:10" ht="12.75">
      <c r="A5" s="87"/>
      <c r="B5" s="88"/>
      <c r="C5" s="89"/>
      <c r="D5" s="89"/>
      <c r="E5" s="578" t="s">
        <v>42</v>
      </c>
      <c r="F5" s="560">
        <f>I2</f>
        <v>2019</v>
      </c>
      <c r="G5" s="561"/>
      <c r="H5" s="566">
        <f>F5-1</f>
        <v>2018</v>
      </c>
      <c r="I5" s="567"/>
      <c r="J5" s="23"/>
    </row>
    <row r="6" spans="1:10" ht="12.75">
      <c r="A6" s="90" t="s">
        <v>184</v>
      </c>
      <c r="B6" s="91"/>
      <c r="C6" s="91"/>
      <c r="D6" s="91"/>
      <c r="E6" s="579"/>
      <c r="F6" s="562"/>
      <c r="G6" s="563"/>
      <c r="H6" s="568"/>
      <c r="I6" s="569"/>
      <c r="J6" s="24"/>
    </row>
    <row r="7" spans="1:10" ht="11.25" customHeight="1" thickBot="1">
      <c r="A7" s="92"/>
      <c r="B7" s="93"/>
      <c r="C7" s="93"/>
      <c r="D7" s="93"/>
      <c r="E7" s="579"/>
      <c r="F7" s="564"/>
      <c r="G7" s="565"/>
      <c r="H7" s="570"/>
      <c r="I7" s="571"/>
      <c r="J7" s="24"/>
    </row>
    <row r="8" spans="1:10" ht="12.75">
      <c r="A8" s="94" t="s">
        <v>240</v>
      </c>
      <c r="B8" s="95" t="s">
        <v>241</v>
      </c>
      <c r="C8" s="93"/>
      <c r="D8" s="93"/>
      <c r="E8" s="96" t="s">
        <v>187</v>
      </c>
      <c r="F8" s="572"/>
      <c r="G8" s="573"/>
      <c r="H8" s="541"/>
      <c r="I8" s="542"/>
      <c r="J8" s="23"/>
    </row>
    <row r="9" spans="1:10" ht="12.75">
      <c r="A9" s="92"/>
      <c r="B9" s="97" t="s">
        <v>132</v>
      </c>
      <c r="C9" s="98" t="s">
        <v>242</v>
      </c>
      <c r="D9" s="98"/>
      <c r="E9" s="99">
        <v>70</v>
      </c>
      <c r="F9" s="550">
        <v>776568.63</v>
      </c>
      <c r="G9" s="551"/>
      <c r="H9" s="529">
        <v>767676.58</v>
      </c>
      <c r="I9" s="530"/>
      <c r="J9" s="23"/>
    </row>
    <row r="10" spans="1:10" ht="12.75">
      <c r="A10" s="92"/>
      <c r="B10" s="97" t="s">
        <v>134</v>
      </c>
      <c r="C10" s="98" t="s">
        <v>243</v>
      </c>
      <c r="D10" s="98"/>
      <c r="E10" s="99">
        <v>71</v>
      </c>
      <c r="F10" s="550">
        <v>1253714.98</v>
      </c>
      <c r="G10" s="551"/>
      <c r="H10" s="529">
        <v>1016933.55</v>
      </c>
      <c r="I10" s="530"/>
      <c r="J10" s="23"/>
    </row>
    <row r="11" spans="1:10" ht="12.75">
      <c r="A11" s="92"/>
      <c r="B11" s="97" t="s">
        <v>136</v>
      </c>
      <c r="C11" s="98" t="s">
        <v>244</v>
      </c>
      <c r="D11" s="98"/>
      <c r="E11" s="100"/>
      <c r="F11" s="550"/>
      <c r="G11" s="551"/>
      <c r="H11" s="529"/>
      <c r="I11" s="530"/>
      <c r="J11" s="23"/>
    </row>
    <row r="12" spans="1:10" ht="12.75">
      <c r="A12" s="92"/>
      <c r="B12" s="97"/>
      <c r="C12" s="98" t="s">
        <v>245</v>
      </c>
      <c r="D12" s="98"/>
      <c r="E12" s="99" t="s">
        <v>246</v>
      </c>
      <c r="F12" s="550">
        <v>1520730.6</v>
      </c>
      <c r="G12" s="551"/>
      <c r="H12" s="529">
        <v>1296293.32</v>
      </c>
      <c r="I12" s="530"/>
      <c r="J12" s="23"/>
    </row>
    <row r="13" spans="1:10" ht="12.75">
      <c r="A13" s="92"/>
      <c r="B13" s="97" t="s">
        <v>147</v>
      </c>
      <c r="C13" s="98" t="s">
        <v>247</v>
      </c>
      <c r="D13" s="98"/>
      <c r="E13" s="99">
        <v>74</v>
      </c>
      <c r="F13" s="550">
        <v>16500</v>
      </c>
      <c r="G13" s="551"/>
      <c r="H13" s="529">
        <v>16500</v>
      </c>
      <c r="I13" s="530"/>
      <c r="J13" s="23"/>
    </row>
    <row r="14" spans="1:10" ht="12.75">
      <c r="A14" s="92"/>
      <c r="B14" s="97" t="s">
        <v>160</v>
      </c>
      <c r="C14" s="98" t="s">
        <v>248</v>
      </c>
      <c r="D14" s="98"/>
      <c r="E14" s="99">
        <v>75</v>
      </c>
      <c r="F14" s="558">
        <f>SUM(F16:F17)</f>
        <v>18361.440000000002</v>
      </c>
      <c r="G14" s="559"/>
      <c r="H14" s="543">
        <f>SUM(H16:H17)</f>
        <v>18856.010000000002</v>
      </c>
      <c r="I14" s="544"/>
      <c r="J14" s="23"/>
    </row>
    <row r="15" spans="1:10" ht="12.75">
      <c r="A15" s="92"/>
      <c r="B15" s="97" t="s">
        <v>187</v>
      </c>
      <c r="C15" s="98" t="s">
        <v>249</v>
      </c>
      <c r="D15" s="98"/>
      <c r="E15" s="99"/>
      <c r="F15" s="554"/>
      <c r="G15" s="555"/>
      <c r="H15" s="534"/>
      <c r="I15" s="535"/>
      <c r="J15" s="23"/>
    </row>
    <row r="16" spans="1:10" ht="12.75">
      <c r="A16" s="92"/>
      <c r="B16" s="97"/>
      <c r="C16" s="98" t="s">
        <v>250</v>
      </c>
      <c r="D16" s="98"/>
      <c r="E16" s="99" t="s">
        <v>251</v>
      </c>
      <c r="F16" s="550">
        <v>7632</v>
      </c>
      <c r="G16" s="551"/>
      <c r="H16" s="529">
        <v>8100.35</v>
      </c>
      <c r="I16" s="530"/>
      <c r="J16" s="23"/>
    </row>
    <row r="17" spans="1:10" ht="12.75">
      <c r="A17" s="92"/>
      <c r="B17" s="97"/>
      <c r="C17" s="98" t="s">
        <v>252</v>
      </c>
      <c r="D17" s="98"/>
      <c r="E17" s="99" t="s">
        <v>253</v>
      </c>
      <c r="F17" s="550">
        <v>10729.44</v>
      </c>
      <c r="G17" s="551"/>
      <c r="H17" s="529">
        <v>10755.66</v>
      </c>
      <c r="I17" s="530"/>
      <c r="J17" s="23"/>
    </row>
    <row r="18" spans="1:10" ht="9.75" customHeight="1">
      <c r="A18" s="92"/>
      <c r="B18" s="93"/>
      <c r="C18" s="98"/>
      <c r="D18" s="98"/>
      <c r="E18" s="99"/>
      <c r="F18" s="550"/>
      <c r="G18" s="551"/>
      <c r="H18" s="529"/>
      <c r="I18" s="530"/>
      <c r="J18" s="23"/>
    </row>
    <row r="19" spans="1:10" ht="12.75">
      <c r="A19" s="94" t="s">
        <v>128</v>
      </c>
      <c r="B19" s="95" t="s">
        <v>254</v>
      </c>
      <c r="C19" s="93"/>
      <c r="D19" s="93"/>
      <c r="E19" s="99" t="s">
        <v>255</v>
      </c>
      <c r="F19" s="401">
        <f>SUM(F9:F14)</f>
        <v>3585875.65</v>
      </c>
      <c r="G19" s="402"/>
      <c r="H19" s="496">
        <f>SUM(H9:H14)</f>
        <v>3116259.46</v>
      </c>
      <c r="I19" s="421"/>
      <c r="J19" s="24"/>
    </row>
    <row r="20" spans="1:10" ht="9.75" customHeight="1">
      <c r="A20" s="92"/>
      <c r="B20" s="93"/>
      <c r="C20" s="98"/>
      <c r="D20" s="98"/>
      <c r="E20" s="99"/>
      <c r="F20" s="556"/>
      <c r="G20" s="557"/>
      <c r="H20" s="536"/>
      <c r="I20" s="537"/>
      <c r="J20" s="24"/>
    </row>
    <row r="21" spans="1:10" ht="12.75">
      <c r="A21" s="94" t="s">
        <v>130</v>
      </c>
      <c r="B21" s="101" t="s">
        <v>256</v>
      </c>
      <c r="C21" s="95"/>
      <c r="D21" s="95"/>
      <c r="E21" s="99" t="s">
        <v>187</v>
      </c>
      <c r="F21" s="523">
        <f>IF(Charges!F19&gt;Produits!F19,Charges!F19-Produits!F19,0)</f>
        <v>0</v>
      </c>
      <c r="G21" s="545"/>
      <c r="H21" s="523">
        <f>IF(Charges!H19&gt;Produits!H19,Charges!H19-Produits!H19,0)</f>
        <v>17029.389999999665</v>
      </c>
      <c r="I21" s="524"/>
      <c r="J21" s="23"/>
    </row>
    <row r="22" spans="1:10" ht="9.75" customHeight="1">
      <c r="A22" s="94"/>
      <c r="B22" s="101"/>
      <c r="C22" s="95"/>
      <c r="D22" s="95"/>
      <c r="E22" s="99"/>
      <c r="F22" s="486"/>
      <c r="G22" s="538"/>
      <c r="H22" s="504"/>
      <c r="I22" s="487"/>
      <c r="J22" s="23"/>
    </row>
    <row r="23" spans="1:10" ht="12.75">
      <c r="A23" s="94" t="s">
        <v>138</v>
      </c>
      <c r="B23" s="574" t="s">
        <v>291</v>
      </c>
      <c r="C23" s="574"/>
      <c r="D23" s="575"/>
      <c r="E23" s="100" t="s">
        <v>202</v>
      </c>
      <c r="F23" s="552"/>
      <c r="G23" s="553"/>
      <c r="H23" s="531"/>
      <c r="I23" s="532"/>
      <c r="J23" s="24"/>
    </row>
    <row r="24" spans="1:10" ht="12.75">
      <c r="A24" s="92"/>
      <c r="B24" s="574"/>
      <c r="C24" s="574"/>
      <c r="D24" s="575"/>
      <c r="E24" s="99"/>
      <c r="F24" s="548"/>
      <c r="G24" s="549"/>
      <c r="H24" s="527"/>
      <c r="I24" s="528"/>
      <c r="J24" s="24"/>
    </row>
    <row r="25" spans="1:10" ht="12.75">
      <c r="A25" s="92"/>
      <c r="B25" s="97" t="s">
        <v>132</v>
      </c>
      <c r="C25" s="98" t="s">
        <v>257</v>
      </c>
      <c r="D25" s="98"/>
      <c r="E25" s="99">
        <v>761</v>
      </c>
      <c r="F25" s="550">
        <v>259831.49</v>
      </c>
      <c r="G25" s="551"/>
      <c r="H25" s="529">
        <v>218826.59</v>
      </c>
      <c r="I25" s="530"/>
      <c r="J25" s="23"/>
    </row>
    <row r="26" spans="1:10" ht="12.75">
      <c r="A26" s="92"/>
      <c r="B26" s="97" t="s">
        <v>134</v>
      </c>
      <c r="C26" s="98" t="s">
        <v>258</v>
      </c>
      <c r="D26" s="98"/>
      <c r="E26" s="99">
        <v>764</v>
      </c>
      <c r="F26" s="550">
        <v>0</v>
      </c>
      <c r="G26" s="551"/>
      <c r="H26" s="529">
        <v>0</v>
      </c>
      <c r="I26" s="530"/>
      <c r="J26" s="23"/>
    </row>
    <row r="27" spans="1:10" ht="12.75">
      <c r="A27" s="92"/>
      <c r="B27" s="97" t="s">
        <v>136</v>
      </c>
      <c r="C27" s="98" t="s">
        <v>259</v>
      </c>
      <c r="D27" s="98"/>
      <c r="E27" s="99">
        <v>765</v>
      </c>
      <c r="F27" s="550">
        <v>255810.58</v>
      </c>
      <c r="G27" s="551"/>
      <c r="H27" s="529">
        <v>232927.65</v>
      </c>
      <c r="I27" s="530"/>
      <c r="J27" s="23"/>
    </row>
    <row r="28" spans="1:10" ht="23.25" customHeight="1">
      <c r="A28" s="92"/>
      <c r="B28" s="192" t="s">
        <v>147</v>
      </c>
      <c r="C28" s="576" t="s">
        <v>293</v>
      </c>
      <c r="D28" s="577"/>
      <c r="E28" s="99">
        <v>767</v>
      </c>
      <c r="F28" s="550">
        <v>191018.29</v>
      </c>
      <c r="G28" s="551"/>
      <c r="H28" s="529">
        <v>190981.55</v>
      </c>
      <c r="I28" s="530"/>
      <c r="J28" s="24"/>
    </row>
    <row r="29" spans="1:10" ht="12.75">
      <c r="A29" s="92"/>
      <c r="B29" s="97" t="s">
        <v>160</v>
      </c>
      <c r="C29" s="98" t="s">
        <v>260</v>
      </c>
      <c r="D29" s="98"/>
      <c r="E29" s="99">
        <v>769</v>
      </c>
      <c r="F29" s="550">
        <v>0</v>
      </c>
      <c r="G29" s="551"/>
      <c r="H29" s="529">
        <v>0</v>
      </c>
      <c r="I29" s="530"/>
      <c r="J29" s="23"/>
    </row>
    <row r="30" spans="1:10" ht="9.75" customHeight="1">
      <c r="A30" s="92"/>
      <c r="B30" s="93"/>
      <c r="C30" s="98"/>
      <c r="D30" s="98"/>
      <c r="E30" s="99"/>
      <c r="F30" s="550"/>
      <c r="G30" s="551"/>
      <c r="H30" s="529"/>
      <c r="I30" s="530"/>
      <c r="J30" s="24"/>
    </row>
    <row r="31" spans="1:10" ht="12.75">
      <c r="A31" s="94" t="s">
        <v>142</v>
      </c>
      <c r="B31" s="95" t="s">
        <v>261</v>
      </c>
      <c r="C31" s="93"/>
      <c r="D31" s="93"/>
      <c r="E31" s="99">
        <v>76</v>
      </c>
      <c r="F31" s="401">
        <f>SUM(F25:F29)</f>
        <v>706660.36</v>
      </c>
      <c r="G31" s="402"/>
      <c r="H31" s="496">
        <f>SUM(H25:H29)</f>
        <v>642735.79</v>
      </c>
      <c r="I31" s="421"/>
      <c r="J31" s="23"/>
    </row>
    <row r="32" spans="1:10" ht="9.75" customHeight="1">
      <c r="A32" s="94"/>
      <c r="B32" s="95"/>
      <c r="C32" s="93"/>
      <c r="D32" s="93"/>
      <c r="E32" s="99"/>
      <c r="F32" s="486"/>
      <c r="G32" s="538"/>
      <c r="H32" s="504"/>
      <c r="I32" s="487"/>
      <c r="J32" s="23"/>
    </row>
    <row r="33" spans="1:10" ht="12.75">
      <c r="A33" s="94" t="s">
        <v>149</v>
      </c>
      <c r="B33" s="95" t="s">
        <v>262</v>
      </c>
      <c r="C33" s="98"/>
      <c r="D33" s="98"/>
      <c r="E33" s="99" t="s">
        <v>263</v>
      </c>
      <c r="F33" s="401">
        <f>F19+F31</f>
        <v>4292536.01</v>
      </c>
      <c r="G33" s="402"/>
      <c r="H33" s="496">
        <f>H19+H31</f>
        <v>3758995.25</v>
      </c>
      <c r="I33" s="421"/>
      <c r="J33" s="23"/>
    </row>
    <row r="34" spans="1:10" ht="9.75" customHeight="1">
      <c r="A34" s="94"/>
      <c r="B34" s="95"/>
      <c r="C34" s="98"/>
      <c r="D34" s="98"/>
      <c r="E34" s="99"/>
      <c r="F34" s="486"/>
      <c r="G34" s="538"/>
      <c r="H34" s="504"/>
      <c r="I34" s="487"/>
      <c r="J34" s="23"/>
    </row>
    <row r="35" spans="1:10" ht="12.75">
      <c r="A35" s="94" t="s">
        <v>153</v>
      </c>
      <c r="B35" s="95" t="s">
        <v>264</v>
      </c>
      <c r="C35" s="98"/>
      <c r="D35" s="98"/>
      <c r="E35" s="99" t="s">
        <v>187</v>
      </c>
      <c r="F35" s="523">
        <f>IF(Charges!F36&gt;Produits!F33,Charges!F36-Produits!F33,0)</f>
        <v>0</v>
      </c>
      <c r="G35" s="545"/>
      <c r="H35" s="523">
        <f>IF(Charges!H36&gt;Produits!H33,Charges!H36-Produits!H33,0)</f>
        <v>14408.459999999963</v>
      </c>
      <c r="I35" s="524"/>
      <c r="J35" s="23"/>
    </row>
    <row r="36" spans="1:10" ht="9.75" customHeight="1">
      <c r="A36" s="94"/>
      <c r="B36" s="95"/>
      <c r="C36" s="98"/>
      <c r="D36" s="98"/>
      <c r="E36" s="99"/>
      <c r="F36" s="546"/>
      <c r="G36" s="547"/>
      <c r="H36" s="525"/>
      <c r="I36" s="526"/>
      <c r="J36" s="23"/>
    </row>
    <row r="37" spans="1:10" ht="12.75">
      <c r="A37" s="94" t="s">
        <v>166</v>
      </c>
      <c r="B37" s="95" t="s">
        <v>265</v>
      </c>
      <c r="C37" s="98"/>
      <c r="D37" s="98"/>
      <c r="E37" s="99"/>
      <c r="F37" s="552"/>
      <c r="G37" s="553"/>
      <c r="H37" s="531"/>
      <c r="I37" s="532"/>
      <c r="J37" s="23"/>
    </row>
    <row r="38" spans="1:10" ht="12.75">
      <c r="A38" s="94"/>
      <c r="B38" s="97" t="s">
        <v>132</v>
      </c>
      <c r="C38" s="98" t="s">
        <v>266</v>
      </c>
      <c r="D38" s="98"/>
      <c r="E38" s="99">
        <v>771</v>
      </c>
      <c r="F38" s="550">
        <v>1728.96</v>
      </c>
      <c r="G38" s="551"/>
      <c r="H38" s="529">
        <v>14290.76</v>
      </c>
      <c r="I38" s="530"/>
      <c r="J38" s="23"/>
    </row>
    <row r="39" spans="1:10" ht="12.75">
      <c r="A39" s="94"/>
      <c r="B39" s="97" t="s">
        <v>134</v>
      </c>
      <c r="C39" s="98" t="s">
        <v>267</v>
      </c>
      <c r="D39" s="98"/>
      <c r="E39" s="99">
        <v>772</v>
      </c>
      <c r="F39" s="550">
        <v>0</v>
      </c>
      <c r="G39" s="551"/>
      <c r="H39" s="529">
        <v>1252.01</v>
      </c>
      <c r="I39" s="530"/>
      <c r="J39" s="23"/>
    </row>
    <row r="40" spans="1:10" ht="12.75">
      <c r="A40" s="94"/>
      <c r="B40" s="97" t="s">
        <v>136</v>
      </c>
      <c r="C40" s="98" t="s">
        <v>268</v>
      </c>
      <c r="D40" s="98"/>
      <c r="E40" s="99">
        <v>773</v>
      </c>
      <c r="F40" s="550">
        <v>0</v>
      </c>
      <c r="G40" s="551"/>
      <c r="H40" s="529">
        <v>0</v>
      </c>
      <c r="I40" s="530"/>
      <c r="J40" s="23"/>
    </row>
    <row r="41" spans="1:10" ht="9" customHeight="1">
      <c r="A41" s="94"/>
      <c r="B41" s="98"/>
      <c r="C41" s="98"/>
      <c r="D41" s="98"/>
      <c r="E41" s="99"/>
      <c r="F41" s="550"/>
      <c r="G41" s="551"/>
      <c r="H41" s="529"/>
      <c r="I41" s="530"/>
      <c r="J41" s="23"/>
    </row>
    <row r="42" spans="1:10" ht="12.75">
      <c r="A42" s="94"/>
      <c r="B42" s="98"/>
      <c r="C42" s="95" t="s">
        <v>269</v>
      </c>
      <c r="D42" s="95"/>
      <c r="E42" s="99">
        <v>77</v>
      </c>
      <c r="F42" s="401">
        <f>SUM(F38:F40)</f>
        <v>1728.96</v>
      </c>
      <c r="G42" s="402"/>
      <c r="H42" s="496">
        <f>SUM(H38:H40)</f>
        <v>15542.77</v>
      </c>
      <c r="I42" s="421"/>
      <c r="J42" s="23"/>
    </row>
    <row r="43" spans="1:10" ht="9.75" customHeight="1">
      <c r="A43" s="94"/>
      <c r="B43" s="98"/>
      <c r="C43" s="95"/>
      <c r="D43" s="95"/>
      <c r="E43" s="99"/>
      <c r="F43" s="414"/>
      <c r="G43" s="415"/>
      <c r="H43" s="499"/>
      <c r="I43" s="426"/>
      <c r="J43" s="23"/>
    </row>
    <row r="44" spans="1:10" ht="12.75">
      <c r="A44" s="94" t="s">
        <v>177</v>
      </c>
      <c r="B44" s="95" t="s">
        <v>270</v>
      </c>
      <c r="C44" s="98"/>
      <c r="D44" s="98"/>
      <c r="E44" s="99"/>
      <c r="F44" s="552"/>
      <c r="G44" s="553"/>
      <c r="H44" s="531"/>
      <c r="I44" s="532"/>
      <c r="J44" s="23"/>
    </row>
    <row r="45" spans="1:10" ht="12.75">
      <c r="A45" s="94"/>
      <c r="B45" s="97" t="s">
        <v>132</v>
      </c>
      <c r="C45" s="98" t="s">
        <v>266</v>
      </c>
      <c r="D45" s="98"/>
      <c r="E45" s="99">
        <v>785</v>
      </c>
      <c r="F45" s="550">
        <v>0</v>
      </c>
      <c r="G45" s="551"/>
      <c r="H45" s="529">
        <v>0</v>
      </c>
      <c r="I45" s="530"/>
      <c r="J45" s="23"/>
    </row>
    <row r="46" spans="1:10" ht="12.75">
      <c r="A46" s="94"/>
      <c r="B46" s="97" t="s">
        <v>134</v>
      </c>
      <c r="C46" s="98" t="s">
        <v>267</v>
      </c>
      <c r="D46" s="98"/>
      <c r="E46" s="99">
        <v>786</v>
      </c>
      <c r="F46" s="550">
        <v>392439.05</v>
      </c>
      <c r="G46" s="551"/>
      <c r="H46" s="529">
        <v>520932.04</v>
      </c>
      <c r="I46" s="530"/>
      <c r="J46" s="23"/>
    </row>
    <row r="47" spans="1:10" ht="9" customHeight="1">
      <c r="A47" s="94"/>
      <c r="B47" s="98"/>
      <c r="C47" s="98"/>
      <c r="D47" s="98"/>
      <c r="E47" s="99"/>
      <c r="F47" s="552"/>
      <c r="G47" s="553"/>
      <c r="H47" s="531"/>
      <c r="I47" s="532"/>
      <c r="J47" s="23"/>
    </row>
    <row r="48" spans="1:10" ht="12.75">
      <c r="A48" s="94"/>
      <c r="B48" s="98"/>
      <c r="C48" s="95" t="s">
        <v>271</v>
      </c>
      <c r="D48" s="95"/>
      <c r="E48" s="99">
        <v>78</v>
      </c>
      <c r="F48" s="523">
        <f>SUM(F45:F46)</f>
        <v>392439.05</v>
      </c>
      <c r="G48" s="545"/>
      <c r="H48" s="533">
        <f>SUM(H45:H46)</f>
        <v>520932.04</v>
      </c>
      <c r="I48" s="524"/>
      <c r="J48" s="23"/>
    </row>
    <row r="49" spans="1:10" ht="9.75" customHeight="1">
      <c r="A49" s="94"/>
      <c r="B49" s="98"/>
      <c r="C49" s="95"/>
      <c r="D49" s="95"/>
      <c r="E49" s="99"/>
      <c r="F49" s="546"/>
      <c r="G49" s="547"/>
      <c r="H49" s="525"/>
      <c r="I49" s="526"/>
      <c r="J49" s="23"/>
    </row>
    <row r="50" spans="1:10" ht="12.75">
      <c r="A50" s="94" t="s">
        <v>179</v>
      </c>
      <c r="B50" s="95" t="s">
        <v>272</v>
      </c>
      <c r="C50" s="98"/>
      <c r="D50" s="98"/>
      <c r="E50" s="99"/>
      <c r="F50" s="552"/>
      <c r="G50" s="553"/>
      <c r="H50" s="531"/>
      <c r="I50" s="532"/>
      <c r="J50" s="23"/>
    </row>
    <row r="51" spans="1:10" ht="12.75">
      <c r="A51" s="94"/>
      <c r="B51" s="95" t="s">
        <v>273</v>
      </c>
      <c r="C51" s="98"/>
      <c r="D51" s="98"/>
      <c r="E51" s="99" t="s">
        <v>274</v>
      </c>
      <c r="F51" s="401">
        <f>F42+F48</f>
        <v>394168.01</v>
      </c>
      <c r="G51" s="402"/>
      <c r="H51" s="496">
        <f>H42+H48</f>
        <v>536474.8099999999</v>
      </c>
      <c r="I51" s="421"/>
      <c r="J51" s="23"/>
    </row>
    <row r="52" spans="1:10" ht="9.75" customHeight="1">
      <c r="A52" s="94"/>
      <c r="B52" s="95"/>
      <c r="C52" s="98"/>
      <c r="D52" s="98"/>
      <c r="E52" s="99"/>
      <c r="F52" s="486"/>
      <c r="G52" s="538"/>
      <c r="H52" s="504"/>
      <c r="I52" s="487"/>
      <c r="J52" s="23"/>
    </row>
    <row r="53" spans="1:10" ht="12.75">
      <c r="A53" s="94" t="s">
        <v>275</v>
      </c>
      <c r="B53" s="95" t="s">
        <v>276</v>
      </c>
      <c r="C53" s="98"/>
      <c r="D53" s="98"/>
      <c r="E53" s="99"/>
      <c r="F53" s="523">
        <f>IF(Charges!F52&gt;Produits!F51,Charges!F52-Produits!F51,0)</f>
        <v>278941.61</v>
      </c>
      <c r="G53" s="545"/>
      <c r="H53" s="523">
        <f>IF(Charges!H52&gt;Produits!H51,Charges!H52-Produits!H51,0)</f>
        <v>0</v>
      </c>
      <c r="I53" s="524"/>
      <c r="J53" s="23"/>
    </row>
    <row r="54" spans="1:10" ht="9.75" customHeight="1">
      <c r="A54" s="94"/>
      <c r="B54" s="98"/>
      <c r="C54" s="98"/>
      <c r="D54" s="98"/>
      <c r="E54" s="99"/>
      <c r="F54" s="486"/>
      <c r="G54" s="538"/>
      <c r="H54" s="504"/>
      <c r="I54" s="487"/>
      <c r="J54" s="23"/>
    </row>
    <row r="55" spans="1:10" ht="12.75">
      <c r="A55" s="94" t="s">
        <v>277</v>
      </c>
      <c r="B55" s="95" t="s">
        <v>278</v>
      </c>
      <c r="C55" s="98"/>
      <c r="D55" s="98"/>
      <c r="E55" s="99"/>
      <c r="F55" s="401">
        <f>F33+F51</f>
        <v>4686704.02</v>
      </c>
      <c r="G55" s="402"/>
      <c r="H55" s="496">
        <f>H33+H51</f>
        <v>4295470.06</v>
      </c>
      <c r="I55" s="421"/>
      <c r="J55" s="23"/>
    </row>
    <row r="56" spans="1:10" ht="9.75" customHeight="1">
      <c r="A56" s="94"/>
      <c r="B56" s="98"/>
      <c r="C56" s="98"/>
      <c r="D56" s="98"/>
      <c r="E56" s="99"/>
      <c r="F56" s="486"/>
      <c r="G56" s="538"/>
      <c r="H56" s="504"/>
      <c r="I56" s="487"/>
      <c r="J56" s="23"/>
    </row>
    <row r="57" spans="1:10" ht="12.75">
      <c r="A57" s="94" t="s">
        <v>279</v>
      </c>
      <c r="B57" s="95" t="s">
        <v>280</v>
      </c>
      <c r="C57" s="98"/>
      <c r="D57" s="98"/>
      <c r="E57" s="99"/>
      <c r="F57" s="523">
        <f>IF(Charges!F56&gt;Produits!F55,Charges!F56-Produits!F55,0)</f>
        <v>101699.60000000056</v>
      </c>
      <c r="G57" s="545"/>
      <c r="H57" s="523">
        <f>IF(Charges!H56&gt;Produits!H55,Charges!H56-Produits!H55,0)</f>
        <v>0</v>
      </c>
      <c r="I57" s="524"/>
      <c r="J57" s="23"/>
    </row>
    <row r="58" spans="1:10" ht="9.75" customHeight="1">
      <c r="A58" s="94"/>
      <c r="B58" s="95"/>
      <c r="C58" s="98"/>
      <c r="D58" s="98"/>
      <c r="E58" s="99"/>
      <c r="F58" s="546"/>
      <c r="G58" s="547"/>
      <c r="H58" s="525"/>
      <c r="I58" s="526"/>
      <c r="J58" s="23"/>
    </row>
    <row r="59" spans="1:10" ht="12.75">
      <c r="A59" s="94" t="s">
        <v>281</v>
      </c>
      <c r="B59" s="95" t="s">
        <v>282</v>
      </c>
      <c r="C59" s="98"/>
      <c r="D59" s="98"/>
      <c r="E59" s="99"/>
      <c r="F59" s="548"/>
      <c r="G59" s="549"/>
      <c r="H59" s="527"/>
      <c r="I59" s="528"/>
      <c r="J59" s="23"/>
    </row>
    <row r="60" spans="1:10" ht="12.75">
      <c r="A60" s="94"/>
      <c r="B60" s="97" t="s">
        <v>132</v>
      </c>
      <c r="C60" s="98" t="s">
        <v>283</v>
      </c>
      <c r="D60" s="98"/>
      <c r="E60" s="99">
        <v>79201</v>
      </c>
      <c r="F60" s="550">
        <v>0</v>
      </c>
      <c r="G60" s="551"/>
      <c r="H60" s="529">
        <v>14408.46</v>
      </c>
      <c r="I60" s="530"/>
      <c r="J60" s="23"/>
    </row>
    <row r="61" spans="1:10" ht="12.75">
      <c r="A61" s="94"/>
      <c r="B61" s="97" t="s">
        <v>134</v>
      </c>
      <c r="C61" s="98" t="s">
        <v>284</v>
      </c>
      <c r="D61" s="98"/>
      <c r="E61" s="99">
        <v>79202</v>
      </c>
      <c r="F61" s="550">
        <v>278941.61</v>
      </c>
      <c r="G61" s="551"/>
      <c r="H61" s="529">
        <v>0</v>
      </c>
      <c r="I61" s="530"/>
      <c r="J61" s="23"/>
    </row>
    <row r="62" spans="1:10" ht="9.75" customHeight="1">
      <c r="A62" s="94"/>
      <c r="B62" s="97"/>
      <c r="C62" s="98"/>
      <c r="D62" s="98"/>
      <c r="E62" s="99"/>
      <c r="F62" s="552"/>
      <c r="G62" s="553"/>
      <c r="H62" s="531"/>
      <c r="I62" s="532"/>
      <c r="J62" s="23"/>
    </row>
    <row r="63" spans="1:10" ht="12.75">
      <c r="A63" s="94"/>
      <c r="B63" s="97"/>
      <c r="C63" s="95" t="s">
        <v>237</v>
      </c>
      <c r="D63" s="95"/>
      <c r="E63" s="99">
        <v>79</v>
      </c>
      <c r="F63" s="401">
        <f>SUM(F60:F61)</f>
        <v>278941.61</v>
      </c>
      <c r="G63" s="402"/>
      <c r="H63" s="496">
        <f>SUM(H60:H61)</f>
        <v>14408.46</v>
      </c>
      <c r="I63" s="421"/>
      <c r="J63" s="23"/>
    </row>
    <row r="64" spans="1:10" ht="9.75" customHeight="1">
      <c r="A64" s="94"/>
      <c r="B64" s="98"/>
      <c r="C64" s="98"/>
      <c r="D64" s="98"/>
      <c r="E64" s="99"/>
      <c r="F64" s="486"/>
      <c r="G64" s="538"/>
      <c r="H64" s="504"/>
      <c r="I64" s="487"/>
      <c r="J64" s="23"/>
    </row>
    <row r="65" spans="1:10" ht="13.5" thickBot="1">
      <c r="A65" s="94" t="s">
        <v>285</v>
      </c>
      <c r="B65" s="95" t="s">
        <v>286</v>
      </c>
      <c r="C65" s="98"/>
      <c r="D65" s="98"/>
      <c r="E65" s="102"/>
      <c r="F65" s="539">
        <f>F55+F63</f>
        <v>4965645.63</v>
      </c>
      <c r="G65" s="540"/>
      <c r="H65" s="521">
        <f>H55+H63</f>
        <v>4309878.52</v>
      </c>
      <c r="I65" s="522"/>
      <c r="J65" s="23"/>
    </row>
    <row r="66" spans="1:10" ht="12.75">
      <c r="A66" s="103"/>
      <c r="B66" s="104"/>
      <c r="C66" s="104"/>
      <c r="D66" s="104"/>
      <c r="E66" s="105"/>
      <c r="F66" s="106"/>
      <c r="G66" s="106"/>
      <c r="H66" s="106"/>
      <c r="I66" s="106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sheetProtection/>
  <mergeCells count="128"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64:I64"/>
    <mergeCell ref="H65:I65"/>
    <mergeCell ref="H57:I57"/>
    <mergeCell ref="H58:I58"/>
    <mergeCell ref="H59:I59"/>
    <mergeCell ref="H60:I60"/>
    <mergeCell ref="H61:I61"/>
    <mergeCell ref="H62:I6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7"/>
  <dimension ref="A1:S52"/>
  <sheetViews>
    <sheetView workbookViewId="0" topLeftCell="A1">
      <selection activeCell="A3" sqref="A3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249" t="str">
        <f>Coordonnées!A1</f>
        <v>Synthèse des Comptes</v>
      </c>
      <c r="B1" s="250"/>
      <c r="C1" s="250"/>
      <c r="D1" s="246" t="str">
        <f>Coordonnées!D1</f>
        <v>Administration communale de :</v>
      </c>
      <c r="E1" s="246"/>
      <c r="F1" s="246"/>
      <c r="G1" s="246"/>
      <c r="H1" s="246"/>
      <c r="I1" s="246"/>
      <c r="J1" s="286" t="str">
        <f>Coordonnées!J1</f>
        <v>DAVERDISSE</v>
      </c>
      <c r="K1" s="286"/>
      <c r="L1" s="286"/>
      <c r="M1" s="286"/>
      <c r="N1" s="286"/>
      <c r="O1" s="286"/>
      <c r="P1" s="267" t="str">
        <f>Coordonnées!P1</f>
        <v>Code INS</v>
      </c>
      <c r="Q1" s="268"/>
      <c r="R1" s="263">
        <f>Coordonnées!R1</f>
        <v>84016</v>
      </c>
      <c r="S1" s="264"/>
    </row>
    <row r="2" spans="1:19" ht="12.75">
      <c r="A2" s="251"/>
      <c r="B2" s="252"/>
      <c r="C2" s="252"/>
      <c r="D2" s="247"/>
      <c r="E2" s="247"/>
      <c r="F2" s="248"/>
      <c r="G2" s="248"/>
      <c r="H2" s="247"/>
      <c r="I2" s="247"/>
      <c r="J2" s="287"/>
      <c r="K2" s="287"/>
      <c r="L2" s="287"/>
      <c r="M2" s="287"/>
      <c r="N2" s="287"/>
      <c r="O2" s="287"/>
      <c r="P2" s="269" t="str">
        <f>Coordonnées!P2</f>
        <v>Exercice:</v>
      </c>
      <c r="Q2" s="270"/>
      <c r="R2" s="265">
        <f>Coordonnées!R2</f>
        <v>2019</v>
      </c>
      <c r="S2" s="266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4" t="str">
        <f>Coordonnées!P3</f>
        <v>Version:</v>
      </c>
      <c r="Q3" s="285"/>
      <c r="R3" s="271">
        <f>Coordonnées!R3</f>
        <v>1</v>
      </c>
      <c r="S3" s="272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5.75" customHeight="1">
      <c r="A6" s="29" t="s">
        <v>294</v>
      </c>
      <c r="B6" s="28"/>
      <c r="C6" s="28"/>
      <c r="D6" s="28"/>
      <c r="E6" s="28"/>
      <c r="F6" s="70"/>
      <c r="G6" s="49"/>
      <c r="H6" s="49"/>
      <c r="I6" s="49"/>
      <c r="J6" s="49"/>
      <c r="K6" s="49"/>
      <c r="L6" s="49"/>
      <c r="M6" s="70"/>
      <c r="N6" s="70"/>
      <c r="O6" s="70"/>
      <c r="P6" s="70"/>
      <c r="Q6" s="49"/>
      <c r="R6" s="49"/>
      <c r="S6" s="49"/>
    </row>
    <row r="7" spans="1:19" ht="16.5" customHeight="1">
      <c r="A7" s="107"/>
      <c r="B7" s="170"/>
      <c r="C7" s="170"/>
      <c r="D7" s="170"/>
      <c r="E7" s="17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71"/>
      <c r="S7" s="171"/>
    </row>
    <row r="8" spans="1:19" ht="16.5" customHeight="1">
      <c r="A8" s="77"/>
      <c r="B8" s="601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3"/>
      <c r="S8" s="173"/>
    </row>
    <row r="9" spans="1:19" ht="16.5" customHeight="1">
      <c r="A9" s="77"/>
      <c r="B9" s="592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4"/>
      <c r="S9" s="77"/>
    </row>
    <row r="10" spans="1:19" ht="16.5" customHeight="1">
      <c r="A10" s="77"/>
      <c r="B10" s="592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4"/>
      <c r="S10" s="77"/>
    </row>
    <row r="11" spans="1:19" ht="16.5" customHeight="1">
      <c r="A11" s="77"/>
      <c r="B11" s="592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4"/>
      <c r="S11" s="81"/>
    </row>
    <row r="12" spans="1:19" ht="16.5" customHeight="1">
      <c r="A12" s="77"/>
      <c r="B12" s="592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4"/>
      <c r="S12" s="82"/>
    </row>
    <row r="13" spans="1:19" ht="16.5" customHeight="1">
      <c r="A13" s="77"/>
      <c r="B13" s="592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4"/>
      <c r="S13" s="82"/>
    </row>
    <row r="14" spans="1:19" ht="16.5" customHeight="1">
      <c r="A14" s="77"/>
      <c r="B14" s="592"/>
      <c r="C14" s="593"/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4"/>
      <c r="S14" s="82"/>
    </row>
    <row r="15" spans="1:19" ht="16.5" customHeight="1">
      <c r="A15" s="83"/>
      <c r="B15" s="595"/>
      <c r="C15" s="596"/>
      <c r="D15" s="596"/>
      <c r="E15" s="596"/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6"/>
      <c r="Q15" s="596"/>
      <c r="R15" s="597"/>
      <c r="S15" s="82"/>
    </row>
    <row r="16" spans="1:19" ht="16.5" customHeight="1">
      <c r="A16" s="77"/>
      <c r="B16" s="592"/>
      <c r="C16" s="593"/>
      <c r="D16" s="593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  <c r="R16" s="594"/>
      <c r="S16" s="82"/>
    </row>
    <row r="17" spans="1:19" ht="16.5" customHeight="1">
      <c r="A17" s="77"/>
      <c r="B17" s="592"/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4"/>
      <c r="S17" s="82"/>
    </row>
    <row r="18" spans="1:19" ht="16.5" customHeight="1">
      <c r="A18" s="77"/>
      <c r="B18" s="592"/>
      <c r="C18" s="593"/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593"/>
      <c r="Q18" s="593"/>
      <c r="R18" s="594"/>
      <c r="S18" s="81"/>
    </row>
    <row r="19" spans="1:19" s="80" customFormat="1" ht="16.5" customHeight="1">
      <c r="A19" s="83"/>
      <c r="B19" s="595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7"/>
      <c r="S19" s="84"/>
    </row>
    <row r="20" spans="1:19" s="80" customFormat="1" ht="16.5" customHeight="1">
      <c r="A20" s="83"/>
      <c r="B20" s="595"/>
      <c r="C20" s="596"/>
      <c r="D20" s="596"/>
      <c r="E20" s="596"/>
      <c r="F20" s="596"/>
      <c r="G20" s="596"/>
      <c r="H20" s="596"/>
      <c r="I20" s="596"/>
      <c r="J20" s="596"/>
      <c r="K20" s="596"/>
      <c r="L20" s="596"/>
      <c r="M20" s="596"/>
      <c r="N20" s="596"/>
      <c r="O20" s="596"/>
      <c r="P20" s="596"/>
      <c r="Q20" s="596"/>
      <c r="R20" s="597"/>
      <c r="S20" s="84"/>
    </row>
    <row r="21" spans="1:19" ht="16.5" customHeight="1">
      <c r="A21" s="77"/>
      <c r="B21" s="592"/>
      <c r="C21" s="593"/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4"/>
      <c r="S21" s="82"/>
    </row>
    <row r="22" spans="1:19" ht="16.5" customHeight="1">
      <c r="A22" s="77"/>
      <c r="B22" s="592"/>
      <c r="C22" s="593"/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4"/>
      <c r="S22" s="82"/>
    </row>
    <row r="23" spans="1:19" ht="16.5" customHeight="1">
      <c r="A23" s="77"/>
      <c r="B23" s="592"/>
      <c r="C23" s="593"/>
      <c r="D23" s="593"/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3"/>
      <c r="Q23" s="593"/>
      <c r="R23" s="594"/>
      <c r="S23" s="82"/>
    </row>
    <row r="24" spans="1:19" ht="16.5" customHeight="1">
      <c r="A24" s="77"/>
      <c r="B24" s="592"/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4"/>
      <c r="S24" s="82"/>
    </row>
    <row r="25" spans="1:19" ht="16.5" customHeight="1">
      <c r="A25" s="77"/>
      <c r="B25" s="592"/>
      <c r="C25" s="593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3"/>
      <c r="O25" s="593"/>
      <c r="P25" s="593"/>
      <c r="Q25" s="593"/>
      <c r="R25" s="594"/>
      <c r="S25" s="82"/>
    </row>
    <row r="26" spans="1:19" ht="16.5" customHeight="1">
      <c r="A26" s="77"/>
      <c r="B26" s="592"/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4"/>
      <c r="S26" s="82"/>
    </row>
    <row r="27" spans="1:19" ht="16.5" customHeight="1">
      <c r="A27" s="85"/>
      <c r="B27" s="586"/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587"/>
      <c r="P27" s="587"/>
      <c r="Q27" s="587"/>
      <c r="R27" s="588"/>
      <c r="S27" s="174"/>
    </row>
    <row r="28" spans="1:19" ht="16.5" customHeight="1">
      <c r="A28" s="77"/>
      <c r="B28" s="592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4"/>
      <c r="S28" s="82"/>
    </row>
    <row r="29" spans="1:19" ht="16.5" customHeight="1">
      <c r="A29" s="77"/>
      <c r="B29" s="592"/>
      <c r="C29" s="593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3"/>
      <c r="O29" s="593"/>
      <c r="P29" s="593"/>
      <c r="Q29" s="593"/>
      <c r="R29" s="594"/>
      <c r="S29" s="82"/>
    </row>
    <row r="30" spans="1:19" s="80" customFormat="1" ht="16.5" customHeight="1">
      <c r="A30" s="83"/>
      <c r="B30" s="595"/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7"/>
      <c r="S30" s="84"/>
    </row>
    <row r="31" spans="1:19" ht="16.5" customHeight="1">
      <c r="A31" s="77"/>
      <c r="B31" s="592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4"/>
      <c r="S31" s="82"/>
    </row>
    <row r="32" spans="1:19" ht="16.5" customHeight="1">
      <c r="A32" s="85"/>
      <c r="B32" s="586"/>
      <c r="C32" s="587"/>
      <c r="D32" s="587"/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8"/>
      <c r="S32" s="174"/>
    </row>
    <row r="33" spans="1:19" ht="16.5" customHeight="1">
      <c r="A33" s="85"/>
      <c r="B33" s="586"/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8"/>
      <c r="S33" s="174"/>
    </row>
    <row r="34" spans="1:19" s="80" customFormat="1" ht="16.5" customHeight="1">
      <c r="A34" s="83"/>
      <c r="B34" s="595"/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6"/>
      <c r="N34" s="596"/>
      <c r="O34" s="596"/>
      <c r="P34" s="596"/>
      <c r="Q34" s="596"/>
      <c r="R34" s="597"/>
      <c r="S34" s="84"/>
    </row>
    <row r="35" spans="1:19" ht="16.5" customHeight="1">
      <c r="A35" s="77"/>
      <c r="B35" s="592"/>
      <c r="C35" s="593"/>
      <c r="D35" s="593"/>
      <c r="E35" s="593"/>
      <c r="F35" s="593"/>
      <c r="G35" s="593"/>
      <c r="H35" s="593"/>
      <c r="I35" s="593"/>
      <c r="J35" s="593"/>
      <c r="K35" s="593"/>
      <c r="L35" s="593"/>
      <c r="M35" s="593"/>
      <c r="N35" s="593"/>
      <c r="O35" s="593"/>
      <c r="P35" s="593"/>
      <c r="Q35" s="593"/>
      <c r="R35" s="594"/>
      <c r="S35" s="82"/>
    </row>
    <row r="36" spans="1:19" ht="16.5" customHeight="1">
      <c r="A36" s="86"/>
      <c r="B36" s="598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600"/>
      <c r="S36" s="174"/>
    </row>
    <row r="37" spans="1:19" s="80" customFormat="1" ht="16.5" customHeight="1">
      <c r="A37" s="83"/>
      <c r="B37" s="595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7"/>
      <c r="S37" s="84"/>
    </row>
    <row r="38" spans="1:19" ht="16.5" customHeight="1">
      <c r="A38" s="77"/>
      <c r="B38" s="592"/>
      <c r="C38" s="593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593"/>
      <c r="O38" s="593"/>
      <c r="P38" s="593"/>
      <c r="Q38" s="593"/>
      <c r="R38" s="594"/>
      <c r="S38" s="82"/>
    </row>
    <row r="39" spans="1:19" ht="16.5" customHeight="1">
      <c r="A39" s="77"/>
      <c r="B39" s="592"/>
      <c r="C39" s="593"/>
      <c r="D39" s="593"/>
      <c r="E39" s="593"/>
      <c r="F39" s="593"/>
      <c r="G39" s="593"/>
      <c r="H39" s="593"/>
      <c r="I39" s="593"/>
      <c r="J39" s="593"/>
      <c r="K39" s="593"/>
      <c r="L39" s="593"/>
      <c r="M39" s="593"/>
      <c r="N39" s="593"/>
      <c r="O39" s="593"/>
      <c r="P39" s="593"/>
      <c r="Q39" s="593"/>
      <c r="R39" s="594"/>
      <c r="S39" s="82"/>
    </row>
    <row r="40" spans="1:19" ht="16.5" customHeight="1">
      <c r="A40" s="77"/>
      <c r="B40" s="592"/>
      <c r="C40" s="593"/>
      <c r="D40" s="593"/>
      <c r="E40" s="593"/>
      <c r="F40" s="593"/>
      <c r="G40" s="593"/>
      <c r="H40" s="593"/>
      <c r="I40" s="593"/>
      <c r="J40" s="593"/>
      <c r="K40" s="593"/>
      <c r="L40" s="593"/>
      <c r="M40" s="593"/>
      <c r="N40" s="593"/>
      <c r="O40" s="593"/>
      <c r="P40" s="593"/>
      <c r="Q40" s="593"/>
      <c r="R40" s="594"/>
      <c r="S40" s="82"/>
    </row>
    <row r="41" spans="1:19" ht="16.5" customHeight="1">
      <c r="A41" s="77"/>
      <c r="B41" s="592"/>
      <c r="C41" s="593"/>
      <c r="D41" s="593"/>
      <c r="E41" s="593"/>
      <c r="F41" s="593"/>
      <c r="G41" s="593"/>
      <c r="H41" s="593"/>
      <c r="I41" s="593"/>
      <c r="J41" s="593"/>
      <c r="K41" s="593"/>
      <c r="L41" s="593"/>
      <c r="M41" s="593"/>
      <c r="N41" s="593"/>
      <c r="O41" s="593"/>
      <c r="P41" s="593"/>
      <c r="Q41" s="593"/>
      <c r="R41" s="594"/>
      <c r="S41" s="82"/>
    </row>
    <row r="42" spans="1:19" ht="16.5" customHeight="1">
      <c r="A42" s="77"/>
      <c r="B42" s="592"/>
      <c r="C42" s="593"/>
      <c r="D42" s="593"/>
      <c r="E42" s="593"/>
      <c r="F42" s="593"/>
      <c r="G42" s="593"/>
      <c r="H42" s="593"/>
      <c r="I42" s="593"/>
      <c r="J42" s="593"/>
      <c r="K42" s="593"/>
      <c r="L42" s="593"/>
      <c r="M42" s="593"/>
      <c r="N42" s="593"/>
      <c r="O42" s="593"/>
      <c r="P42" s="593"/>
      <c r="Q42" s="593"/>
      <c r="R42" s="594"/>
      <c r="S42" s="82"/>
    </row>
    <row r="43" spans="1:19" ht="16.5" customHeight="1">
      <c r="A43" s="77"/>
      <c r="B43" s="592"/>
      <c r="C43" s="593"/>
      <c r="D43" s="593"/>
      <c r="E43" s="593"/>
      <c r="F43" s="593"/>
      <c r="G43" s="593"/>
      <c r="H43" s="593"/>
      <c r="I43" s="593"/>
      <c r="J43" s="593"/>
      <c r="K43" s="593"/>
      <c r="L43" s="593"/>
      <c r="M43" s="593"/>
      <c r="N43" s="593"/>
      <c r="O43" s="593"/>
      <c r="P43" s="593"/>
      <c r="Q43" s="593"/>
      <c r="R43" s="594"/>
      <c r="S43" s="82"/>
    </row>
    <row r="44" spans="1:19" ht="16.5" customHeight="1">
      <c r="A44" s="85"/>
      <c r="B44" s="586"/>
      <c r="C44" s="587"/>
      <c r="D44" s="587"/>
      <c r="E44" s="587"/>
      <c r="F44" s="587"/>
      <c r="G44" s="587"/>
      <c r="H44" s="587"/>
      <c r="I44" s="587"/>
      <c r="J44" s="587"/>
      <c r="K44" s="587"/>
      <c r="L44" s="587"/>
      <c r="M44" s="587"/>
      <c r="N44" s="587"/>
      <c r="O44" s="587"/>
      <c r="P44" s="587"/>
      <c r="Q44" s="587"/>
      <c r="R44" s="588"/>
      <c r="S44" s="174"/>
    </row>
    <row r="45" spans="1:19" ht="16.5" customHeight="1">
      <c r="A45" s="81"/>
      <c r="B45" s="589"/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  <c r="Q45" s="590"/>
      <c r="R45" s="591"/>
      <c r="S45" s="82"/>
    </row>
    <row r="46" spans="1:19" ht="16.5" customHeight="1">
      <c r="A46" s="77"/>
      <c r="B46" s="592"/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594"/>
      <c r="S46" s="82"/>
    </row>
    <row r="47" spans="1:19" ht="16.5" customHeight="1">
      <c r="A47" s="77"/>
      <c r="B47" s="592"/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4"/>
      <c r="S47" s="77"/>
    </row>
    <row r="48" spans="1:19" ht="16.5" customHeight="1">
      <c r="A48" s="77"/>
      <c r="B48" s="592"/>
      <c r="C48" s="593"/>
      <c r="D48" s="593"/>
      <c r="E48" s="593"/>
      <c r="F48" s="593"/>
      <c r="G48" s="593"/>
      <c r="H48" s="593"/>
      <c r="I48" s="593"/>
      <c r="J48" s="593"/>
      <c r="K48" s="593"/>
      <c r="L48" s="593"/>
      <c r="M48" s="593"/>
      <c r="N48" s="593"/>
      <c r="O48" s="593"/>
      <c r="P48" s="593"/>
      <c r="Q48" s="593"/>
      <c r="R48" s="594"/>
      <c r="S48" s="82"/>
    </row>
    <row r="49" spans="1:19" ht="16.5" customHeight="1">
      <c r="A49" s="107"/>
      <c r="B49" s="580"/>
      <c r="C49" s="581"/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581"/>
      <c r="O49" s="581"/>
      <c r="P49" s="581"/>
      <c r="Q49" s="581"/>
      <c r="R49" s="582"/>
      <c r="S49" s="107"/>
    </row>
    <row r="50" spans="1:19" ht="16.5" customHeight="1">
      <c r="A50" s="107"/>
      <c r="B50" s="580"/>
      <c r="C50" s="581"/>
      <c r="D50" s="581"/>
      <c r="E50" s="581"/>
      <c r="F50" s="581"/>
      <c r="G50" s="581"/>
      <c r="H50" s="581"/>
      <c r="I50" s="581"/>
      <c r="J50" s="581"/>
      <c r="K50" s="581"/>
      <c r="L50" s="581"/>
      <c r="M50" s="581"/>
      <c r="N50" s="581"/>
      <c r="O50" s="581"/>
      <c r="P50" s="581"/>
      <c r="Q50" s="581"/>
      <c r="R50" s="582"/>
      <c r="S50" s="107"/>
    </row>
    <row r="51" spans="1:19" ht="16.5" customHeight="1">
      <c r="A51" s="107"/>
      <c r="B51" s="583"/>
      <c r="C51" s="584"/>
      <c r="D51" s="584"/>
      <c r="E51" s="584"/>
      <c r="F51" s="584"/>
      <c r="G51" s="584"/>
      <c r="H51" s="584"/>
      <c r="I51" s="584"/>
      <c r="J51" s="584"/>
      <c r="K51" s="584"/>
      <c r="L51" s="584"/>
      <c r="M51" s="584"/>
      <c r="N51" s="584"/>
      <c r="O51" s="584"/>
      <c r="P51" s="584"/>
      <c r="Q51" s="584"/>
      <c r="R51" s="585"/>
      <c r="S51" s="107"/>
    </row>
    <row r="52" spans="1:19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sheetProtection/>
  <mergeCells count="53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50:R50"/>
    <mergeCell ref="B51:R51"/>
    <mergeCell ref="B44:R44"/>
    <mergeCell ref="B45:R45"/>
    <mergeCell ref="B46:R46"/>
    <mergeCell ref="B47:R47"/>
    <mergeCell ref="B48:R48"/>
    <mergeCell ref="B49:R4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249" t="str">
        <f>Coordonnées!A1</f>
        <v>Synthèse des Comptes</v>
      </c>
      <c r="B1" s="250"/>
      <c r="C1" s="250"/>
      <c r="D1" s="246" t="str">
        <f>Coordonnées!D1</f>
        <v>Administration communale de :</v>
      </c>
      <c r="E1" s="246"/>
      <c r="F1" s="246"/>
      <c r="G1" s="246"/>
      <c r="H1" s="246"/>
      <c r="I1" s="246"/>
      <c r="J1" s="286" t="str">
        <f>Coordonnées!J1</f>
        <v>DAVERDISSE</v>
      </c>
      <c r="K1" s="286"/>
      <c r="L1" s="286"/>
      <c r="M1" s="286"/>
      <c r="N1" s="286"/>
      <c r="O1" s="286"/>
      <c r="P1" s="267" t="str">
        <f>Coordonnées!P1</f>
        <v>Code INS</v>
      </c>
      <c r="Q1" s="268"/>
      <c r="R1" s="263">
        <f>Coordonnées!R1</f>
        <v>84016</v>
      </c>
      <c r="S1" s="264"/>
    </row>
    <row r="2" spans="1:19" ht="12.75">
      <c r="A2" s="251"/>
      <c r="B2" s="252"/>
      <c r="C2" s="252"/>
      <c r="D2" s="247"/>
      <c r="E2" s="247"/>
      <c r="F2" s="248"/>
      <c r="G2" s="248"/>
      <c r="H2" s="247"/>
      <c r="I2" s="247"/>
      <c r="J2" s="287"/>
      <c r="K2" s="287"/>
      <c r="L2" s="287"/>
      <c r="M2" s="287"/>
      <c r="N2" s="287"/>
      <c r="O2" s="287"/>
      <c r="P2" s="269" t="str">
        <f>Coordonnées!P2</f>
        <v>Exercice:</v>
      </c>
      <c r="Q2" s="270"/>
      <c r="R2" s="265">
        <f>Coordonnées!R2</f>
        <v>2019</v>
      </c>
      <c r="S2" s="266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4" t="str">
        <f>Coordonnées!P3</f>
        <v>Version:</v>
      </c>
      <c r="Q3" s="285"/>
      <c r="R3" s="271">
        <f>Coordonnées!R3</f>
        <v>1</v>
      </c>
      <c r="S3" s="272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5.75" customHeight="1">
      <c r="A6" s="29" t="s">
        <v>295</v>
      </c>
      <c r="B6" s="206"/>
      <c r="C6" s="206"/>
      <c r="D6" s="206"/>
      <c r="E6" s="206"/>
      <c r="F6" s="52"/>
      <c r="G6" s="68"/>
      <c r="H6" s="68"/>
      <c r="I6" s="3"/>
      <c r="J6" s="3"/>
      <c r="K6" s="3"/>
      <c r="L6" s="3"/>
      <c r="M6" s="203"/>
      <c r="N6" s="203"/>
      <c r="O6" s="203"/>
      <c r="P6" s="203"/>
      <c r="Q6" s="3"/>
      <c r="R6" s="3"/>
      <c r="S6" s="3"/>
    </row>
    <row r="7" spans="1:19" ht="16.5" customHeight="1">
      <c r="A7" s="30"/>
      <c r="B7" s="206"/>
      <c r="C7" s="206"/>
      <c r="D7" s="206"/>
      <c r="E7" s="206"/>
      <c r="F7" s="52"/>
      <c r="G7" s="52"/>
      <c r="H7" s="52"/>
      <c r="I7" s="203"/>
      <c r="J7" s="203"/>
      <c r="K7" s="203"/>
      <c r="L7" s="203"/>
      <c r="M7" s="203"/>
      <c r="N7" s="203"/>
      <c r="O7" s="203"/>
      <c r="P7" s="203"/>
      <c r="Q7" s="203"/>
      <c r="R7" s="3"/>
      <c r="S7" s="3"/>
    </row>
    <row r="8" spans="1:19" ht="16.5" customHeight="1">
      <c r="A8" s="207" t="s">
        <v>308</v>
      </c>
      <c r="B8" s="30"/>
      <c r="C8" s="208"/>
      <c r="D8" s="208"/>
      <c r="E8" s="208"/>
      <c r="F8" s="207" t="s">
        <v>309</v>
      </c>
      <c r="G8" s="208"/>
      <c r="H8" s="208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</row>
    <row r="9" spans="1:19" ht="49.5" customHeight="1">
      <c r="A9" s="605" t="s">
        <v>310</v>
      </c>
      <c r="B9" s="605"/>
      <c r="C9" s="605"/>
      <c r="D9" s="605"/>
      <c r="E9" s="605"/>
      <c r="F9" s="604" t="s">
        <v>311</v>
      </c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</row>
    <row r="10" spans="1:19" ht="49.5" customHeight="1">
      <c r="A10" s="605" t="s">
        <v>30</v>
      </c>
      <c r="B10" s="605"/>
      <c r="C10" s="605"/>
      <c r="D10" s="605"/>
      <c r="E10" s="605"/>
      <c r="F10" s="604" t="s">
        <v>312</v>
      </c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</row>
    <row r="11" spans="1:19" ht="49.5" customHeight="1">
      <c r="A11" s="605" t="s">
        <v>313</v>
      </c>
      <c r="B11" s="605"/>
      <c r="C11" s="605"/>
      <c r="D11" s="605"/>
      <c r="E11" s="605"/>
      <c r="F11" s="604" t="s">
        <v>314</v>
      </c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</row>
    <row r="12" spans="1:19" ht="49.5" customHeight="1">
      <c r="A12" s="605" t="s">
        <v>315</v>
      </c>
      <c r="B12" s="605"/>
      <c r="C12" s="605"/>
      <c r="D12" s="605"/>
      <c r="E12" s="605"/>
      <c r="F12" s="604" t="s">
        <v>335</v>
      </c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</row>
    <row r="13" spans="1:19" ht="49.5" customHeight="1">
      <c r="A13" s="605" t="s">
        <v>316</v>
      </c>
      <c r="B13" s="605"/>
      <c r="C13" s="605"/>
      <c r="D13" s="605"/>
      <c r="E13" s="605"/>
      <c r="F13" s="604" t="s">
        <v>317</v>
      </c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</row>
    <row r="14" spans="1:19" ht="49.5" customHeight="1">
      <c r="A14" s="605" t="s">
        <v>318</v>
      </c>
      <c r="B14" s="605"/>
      <c r="C14" s="605"/>
      <c r="D14" s="605"/>
      <c r="E14" s="605"/>
      <c r="F14" s="604" t="s">
        <v>336</v>
      </c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  <c r="S14" s="604"/>
    </row>
    <row r="15" spans="1:19" ht="51.75" customHeight="1">
      <c r="A15" s="605" t="s">
        <v>319</v>
      </c>
      <c r="B15" s="605"/>
      <c r="C15" s="605"/>
      <c r="D15" s="605"/>
      <c r="E15" s="605"/>
      <c r="F15" s="604" t="s">
        <v>320</v>
      </c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</row>
    <row r="16" spans="1:19" ht="49.5" customHeight="1">
      <c r="A16" s="606" t="s">
        <v>321</v>
      </c>
      <c r="B16" s="606"/>
      <c r="C16" s="606"/>
      <c r="D16" s="606"/>
      <c r="E16" s="606"/>
      <c r="F16" s="604" t="s">
        <v>322</v>
      </c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04"/>
    </row>
    <row r="17" spans="1:19" ht="49.5" customHeight="1">
      <c r="A17" s="605" t="s">
        <v>323</v>
      </c>
      <c r="B17" s="605"/>
      <c r="C17" s="605"/>
      <c r="D17" s="605"/>
      <c r="E17" s="605"/>
      <c r="F17" s="604" t="s">
        <v>337</v>
      </c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</row>
    <row r="18" spans="1:19" ht="49.5" customHeight="1">
      <c r="A18" s="605" t="s">
        <v>324</v>
      </c>
      <c r="B18" s="605"/>
      <c r="C18" s="605"/>
      <c r="D18" s="605"/>
      <c r="E18" s="605"/>
      <c r="F18" s="604" t="s">
        <v>325</v>
      </c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4"/>
      <c r="S18" s="604"/>
    </row>
    <row r="19" spans="1:19" s="80" customFormat="1" ht="16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s="80" customFormat="1" ht="16.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1:19" ht="16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2"/>
    </row>
    <row r="22" spans="1:19" ht="16.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82"/>
    </row>
    <row r="23" spans="1:19" ht="16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82"/>
    </row>
    <row r="24" spans="1:19" ht="16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82"/>
    </row>
    <row r="25" spans="1:19" ht="16.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1:19" ht="16.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82"/>
    </row>
    <row r="27" spans="1:19" ht="16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74"/>
    </row>
    <row r="28" spans="1:19" ht="16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1:19" ht="16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82"/>
    </row>
    <row r="30" spans="1:19" s="80" customFormat="1" ht="16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</row>
    <row r="31" spans="1:19" ht="16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2"/>
    </row>
    <row r="32" spans="1:19" ht="16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74"/>
    </row>
    <row r="33" spans="1:19" ht="16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74"/>
    </row>
    <row r="34" spans="1:19" s="80" customFormat="1" ht="16.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</row>
    <row r="35" spans="1:19" ht="16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82"/>
    </row>
    <row r="36" spans="1:19" ht="16.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74"/>
    </row>
    <row r="37" spans="1:19" s="80" customFormat="1" ht="16.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</row>
    <row r="38" spans="1:19" ht="16.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82"/>
    </row>
    <row r="39" spans="1:19" ht="16.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82"/>
    </row>
    <row r="40" spans="1:19" ht="16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82"/>
    </row>
    <row r="41" spans="1:19" ht="16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82"/>
    </row>
    <row r="42" spans="1:19" ht="16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82"/>
    </row>
    <row r="43" spans="1:19" ht="16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2"/>
    </row>
    <row r="44" spans="1:19" ht="16.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74"/>
    </row>
    <row r="45" spans="1:19" ht="16.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</row>
    <row r="46" spans="1:19" ht="16.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82"/>
    </row>
    <row r="47" spans="1:19" ht="16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6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82"/>
    </row>
    <row r="49" spans="1:19" ht="16.5" customHeight="1">
      <c r="A49" s="107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07"/>
    </row>
    <row r="50" spans="1:19" ht="16.5" customHeight="1">
      <c r="A50" s="107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07"/>
    </row>
    <row r="51" spans="1:19" ht="16.5" customHeight="1">
      <c r="A51" s="107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07"/>
    </row>
    <row r="52" spans="1:19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tabSelected="1" workbookViewId="0" topLeftCell="A1">
      <selection activeCell="A1" sqref="A1:C2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249" t="s">
        <v>296</v>
      </c>
      <c r="B1" s="250"/>
      <c r="C1" s="250"/>
      <c r="D1" s="246" t="s">
        <v>287</v>
      </c>
      <c r="E1" s="246"/>
      <c r="F1" s="246"/>
      <c r="G1" s="246"/>
      <c r="H1" s="246"/>
      <c r="I1" s="246"/>
      <c r="J1" s="607" t="s">
        <v>342</v>
      </c>
      <c r="K1" s="286"/>
      <c r="L1" s="286"/>
      <c r="M1" s="286"/>
      <c r="N1" s="286"/>
      <c r="O1" s="286"/>
      <c r="P1" s="267" t="s">
        <v>12</v>
      </c>
      <c r="Q1" s="268"/>
      <c r="R1" s="263">
        <v>84016</v>
      </c>
      <c r="S1" s="264"/>
    </row>
    <row r="2" spans="1:19" ht="12.75">
      <c r="A2" s="251"/>
      <c r="B2" s="252"/>
      <c r="C2" s="252"/>
      <c r="D2" s="247"/>
      <c r="E2" s="247"/>
      <c r="F2" s="248"/>
      <c r="G2" s="248"/>
      <c r="H2" s="247"/>
      <c r="I2" s="247"/>
      <c r="J2" s="287"/>
      <c r="K2" s="287"/>
      <c r="L2" s="287"/>
      <c r="M2" s="287"/>
      <c r="N2" s="287"/>
      <c r="O2" s="287"/>
      <c r="P2" s="269" t="s">
        <v>1</v>
      </c>
      <c r="Q2" s="270"/>
      <c r="R2" s="265">
        <f>N27</f>
        <v>2019</v>
      </c>
      <c r="S2" s="266"/>
    </row>
    <row r="3" spans="1:19" ht="12.75">
      <c r="A3" s="209" t="s">
        <v>341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4" t="s">
        <v>33</v>
      </c>
      <c r="Q3" s="285"/>
      <c r="R3" s="271">
        <v>1</v>
      </c>
      <c r="S3" s="272"/>
    </row>
    <row r="4" spans="1:19" ht="13.5" customHeight="1" thickBot="1">
      <c r="A4" s="209"/>
      <c r="B4" s="31"/>
      <c r="C4" s="31"/>
      <c r="D4" s="31"/>
      <c r="E4" s="31"/>
      <c r="F4" s="60"/>
      <c r="G4" s="60"/>
      <c r="H4" s="59"/>
      <c r="I4" s="59"/>
      <c r="J4" s="60"/>
      <c r="K4" s="60"/>
      <c r="L4" s="60"/>
      <c r="M4" s="60"/>
      <c r="N4" s="59"/>
      <c r="O4" s="59"/>
      <c r="P4" s="224"/>
      <c r="Q4" s="224"/>
      <c r="R4" s="225"/>
      <c r="S4" s="225"/>
    </row>
    <row r="5" spans="1:19" ht="13.5" customHeight="1" thickTop="1">
      <c r="A5" s="228"/>
      <c r="B5" s="229"/>
      <c r="C5" s="229"/>
      <c r="D5" s="229"/>
      <c r="E5" s="229"/>
      <c r="F5" s="230"/>
      <c r="G5" s="230"/>
      <c r="H5" s="229"/>
      <c r="I5" s="229"/>
      <c r="J5" s="230"/>
      <c r="K5" s="230"/>
      <c r="L5" s="230"/>
      <c r="M5" s="230"/>
      <c r="N5" s="229"/>
      <c r="O5" s="229"/>
      <c r="P5" s="231"/>
      <c r="Q5" s="231"/>
      <c r="R5" s="232"/>
      <c r="S5" s="233"/>
    </row>
    <row r="6" spans="1:19" ht="13.5" customHeight="1">
      <c r="A6" s="234"/>
      <c r="B6" s="235"/>
      <c r="C6" s="235"/>
      <c r="D6" s="235"/>
      <c r="E6" s="235"/>
      <c r="F6" s="236"/>
      <c r="G6" s="236"/>
      <c r="H6" s="235"/>
      <c r="I6" s="235"/>
      <c r="J6" s="236"/>
      <c r="K6" s="236"/>
      <c r="L6" s="236"/>
      <c r="M6" s="236"/>
      <c r="N6" s="235"/>
      <c r="O6" s="235"/>
      <c r="P6" s="237"/>
      <c r="Q6" s="237"/>
      <c r="R6" s="238"/>
      <c r="S6" s="239"/>
    </row>
    <row r="7" spans="1:19" ht="13.5" customHeight="1">
      <c r="A7" s="234"/>
      <c r="B7" s="235"/>
      <c r="C7" s="235"/>
      <c r="D7" s="235"/>
      <c r="E7" s="275" t="s">
        <v>340</v>
      </c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37"/>
      <c r="Q7" s="237"/>
      <c r="R7" s="238"/>
      <c r="S7" s="239"/>
    </row>
    <row r="8" spans="1:22" ht="13.5" customHeight="1">
      <c r="A8" s="234"/>
      <c r="B8" s="235"/>
      <c r="C8" s="235"/>
      <c r="D8" s="235"/>
      <c r="E8" s="278"/>
      <c r="F8" s="279"/>
      <c r="G8" s="279"/>
      <c r="H8" s="279"/>
      <c r="I8" s="279"/>
      <c r="J8" s="279"/>
      <c r="K8" s="279"/>
      <c r="L8" s="279"/>
      <c r="M8" s="279"/>
      <c r="N8" s="279"/>
      <c r="O8" s="280"/>
      <c r="P8" s="237"/>
      <c r="Q8" s="237"/>
      <c r="R8" s="238"/>
      <c r="S8" s="239"/>
      <c r="V8" s="226"/>
    </row>
    <row r="9" spans="1:19" ht="13.5" customHeight="1">
      <c r="A9" s="234"/>
      <c r="B9" s="235"/>
      <c r="C9" s="235"/>
      <c r="D9" s="235"/>
      <c r="E9" s="278"/>
      <c r="F9" s="279"/>
      <c r="G9" s="279"/>
      <c r="H9" s="279"/>
      <c r="I9" s="279"/>
      <c r="J9" s="279"/>
      <c r="K9" s="279"/>
      <c r="L9" s="279"/>
      <c r="M9" s="279"/>
      <c r="N9" s="279"/>
      <c r="O9" s="280"/>
      <c r="P9" s="237"/>
      <c r="Q9" s="237"/>
      <c r="R9" s="238"/>
      <c r="S9" s="239"/>
    </row>
    <row r="10" spans="1:19" ht="13.5" customHeight="1">
      <c r="A10" s="234"/>
      <c r="B10" s="235"/>
      <c r="C10" s="235"/>
      <c r="D10" s="235"/>
      <c r="E10" s="281"/>
      <c r="F10" s="282"/>
      <c r="G10" s="282"/>
      <c r="H10" s="282"/>
      <c r="I10" s="282"/>
      <c r="J10" s="282"/>
      <c r="K10" s="282"/>
      <c r="L10" s="282"/>
      <c r="M10" s="282"/>
      <c r="N10" s="282"/>
      <c r="O10" s="283"/>
      <c r="P10" s="237"/>
      <c r="Q10" s="237"/>
      <c r="R10" s="238"/>
      <c r="S10" s="239"/>
    </row>
    <row r="11" spans="1:21" ht="13.5" customHeight="1">
      <c r="A11" s="234"/>
      <c r="B11" s="235"/>
      <c r="C11" s="235"/>
      <c r="D11" s="235"/>
      <c r="E11" s="288" t="s">
        <v>339</v>
      </c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37"/>
      <c r="Q11" s="237"/>
      <c r="R11" s="238"/>
      <c r="S11" s="239"/>
      <c r="U11" s="227"/>
    </row>
    <row r="12" spans="1:19" ht="13.5" customHeight="1">
      <c r="A12" s="234"/>
      <c r="B12" s="235"/>
      <c r="C12" s="235"/>
      <c r="D12" s="235"/>
      <c r="E12" s="235"/>
      <c r="F12" s="236"/>
      <c r="G12" s="236"/>
      <c r="H12" s="235"/>
      <c r="I12" s="235"/>
      <c r="J12" s="236"/>
      <c r="K12" s="236"/>
      <c r="L12" s="236"/>
      <c r="M12" s="236"/>
      <c r="N12" s="235"/>
      <c r="O12" s="235"/>
      <c r="P12" s="237"/>
      <c r="Q12" s="237"/>
      <c r="R12" s="238"/>
      <c r="S12" s="239"/>
    </row>
    <row r="13" spans="1:19" ht="13.5" customHeight="1">
      <c r="A13" s="234"/>
      <c r="B13" s="235"/>
      <c r="C13" s="235"/>
      <c r="D13" s="235"/>
      <c r="E13" s="235"/>
      <c r="F13" s="236"/>
      <c r="G13" s="236"/>
      <c r="H13" s="235"/>
      <c r="I13" s="235"/>
      <c r="J13" s="236"/>
      <c r="K13" s="236"/>
      <c r="L13" s="236"/>
      <c r="M13" s="236"/>
      <c r="N13" s="235"/>
      <c r="O13" s="235"/>
      <c r="P13" s="237"/>
      <c r="Q13" s="237"/>
      <c r="R13" s="238"/>
      <c r="S13" s="239"/>
    </row>
    <row r="14" spans="1:19" ht="13.5" customHeight="1" thickBot="1">
      <c r="A14" s="240"/>
      <c r="B14" s="241"/>
      <c r="C14" s="241"/>
      <c r="D14" s="241"/>
      <c r="E14" s="241"/>
      <c r="F14" s="242"/>
      <c r="G14" s="242"/>
      <c r="H14" s="241"/>
      <c r="I14" s="241"/>
      <c r="J14" s="242"/>
      <c r="K14" s="242"/>
      <c r="L14" s="242"/>
      <c r="M14" s="242"/>
      <c r="N14" s="241"/>
      <c r="O14" s="241"/>
      <c r="P14" s="243"/>
      <c r="Q14" s="243"/>
      <c r="R14" s="244"/>
      <c r="S14" s="245"/>
    </row>
    <row r="15" spans="1:7" ht="13.5" customHeight="1" thickTop="1">
      <c r="A15" s="258"/>
      <c r="B15" s="258"/>
      <c r="C15" s="258"/>
      <c r="D15" s="258"/>
      <c r="E15" s="258"/>
      <c r="F15" s="258"/>
      <c r="G15" s="258"/>
    </row>
    <row r="16" spans="1:19" ht="12.75" customHeight="1">
      <c r="A16" s="58"/>
      <c r="B16" s="57"/>
      <c r="C16" s="57"/>
      <c r="D16" s="57"/>
      <c r="E16" s="57"/>
      <c r="F16" s="57"/>
      <c r="G16" s="5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"/>
    </row>
    <row r="17" spans="1:19" ht="15.75" customHeight="1">
      <c r="A17" s="256" t="s">
        <v>18</v>
      </c>
      <c r="B17" s="257"/>
      <c r="C17" s="257"/>
      <c r="D17" s="257"/>
      <c r="E17" s="257"/>
      <c r="F17" s="257"/>
      <c r="G17" s="257"/>
      <c r="H17" s="608" t="s">
        <v>342</v>
      </c>
      <c r="I17" s="253"/>
      <c r="J17" s="253"/>
      <c r="K17" s="253"/>
      <c r="L17" s="253"/>
      <c r="M17" s="253"/>
      <c r="N17" s="253"/>
      <c r="O17" s="253"/>
      <c r="P17" s="253"/>
      <c r="Q17" s="253"/>
      <c r="R17" s="2"/>
      <c r="S17" s="7"/>
    </row>
    <row r="18" spans="1:19" ht="15.75" customHeight="1">
      <c r="A18" s="51"/>
      <c r="B18" s="56"/>
      <c r="C18" s="52"/>
      <c r="D18" s="52"/>
      <c r="E18" s="52"/>
      <c r="F18" s="52"/>
      <c r="G18" s="2"/>
      <c r="H18" s="2"/>
      <c r="I18" s="2"/>
      <c r="J18" s="2"/>
      <c r="K18" s="2"/>
      <c r="L18" s="2"/>
      <c r="M18" s="52"/>
      <c r="N18" s="52"/>
      <c r="O18" s="52"/>
      <c r="P18" s="52"/>
      <c r="Q18" s="2"/>
      <c r="R18" s="2"/>
      <c r="S18" s="7"/>
    </row>
    <row r="19" spans="1:19" ht="15.75" customHeight="1">
      <c r="A19" s="256" t="s">
        <v>4</v>
      </c>
      <c r="B19" s="257"/>
      <c r="C19" s="257"/>
      <c r="D19" s="257"/>
      <c r="E19" s="257"/>
      <c r="F19" s="257"/>
      <c r="G19" s="257"/>
      <c r="H19" s="609" t="s">
        <v>343</v>
      </c>
      <c r="I19" s="254"/>
      <c r="J19" s="254"/>
      <c r="K19" s="254"/>
      <c r="L19" s="254"/>
      <c r="M19" s="254"/>
      <c r="N19" s="254"/>
      <c r="O19" s="254"/>
      <c r="P19" s="254"/>
      <c r="Q19" s="255"/>
      <c r="R19" s="2"/>
      <c r="S19" s="7"/>
    </row>
    <row r="20" spans="1:19" ht="15.75" customHeight="1">
      <c r="A20" s="53"/>
      <c r="B20" s="2"/>
      <c r="C20" s="2"/>
      <c r="D20" s="2"/>
      <c r="E20" s="2"/>
      <c r="F20" s="2"/>
      <c r="G20" s="2"/>
      <c r="H20" s="610" t="s">
        <v>344</v>
      </c>
      <c r="I20" s="290"/>
      <c r="J20" s="290"/>
      <c r="K20" s="290"/>
      <c r="L20" s="290"/>
      <c r="M20" s="290"/>
      <c r="N20" s="290"/>
      <c r="O20" s="290"/>
      <c r="P20" s="290"/>
      <c r="Q20" s="295"/>
      <c r="R20" s="2"/>
      <c r="S20" s="7"/>
    </row>
    <row r="21" spans="1:19" ht="15.75" customHeight="1">
      <c r="A21" s="53"/>
      <c r="B21" s="2"/>
      <c r="C21" s="2"/>
      <c r="D21" s="2"/>
      <c r="E21" s="2"/>
      <c r="F21" s="2"/>
      <c r="G21" s="52"/>
      <c r="H21" s="611" t="s">
        <v>345</v>
      </c>
      <c r="I21" s="273"/>
      <c r="J21" s="273"/>
      <c r="K21" s="273"/>
      <c r="L21" s="273"/>
      <c r="M21" s="273"/>
      <c r="N21" s="273"/>
      <c r="O21" s="273"/>
      <c r="P21" s="273"/>
      <c r="Q21" s="274"/>
      <c r="R21" s="2"/>
      <c r="S21" s="7"/>
    </row>
    <row r="22" spans="1:19" ht="15.75" customHeight="1">
      <c r="A22" s="53"/>
      <c r="B22" s="2"/>
      <c r="C22" s="2"/>
      <c r="D22" s="2"/>
      <c r="E22" s="2"/>
      <c r="F22" s="2"/>
      <c r="G22" s="52"/>
      <c r="H22" s="52"/>
      <c r="I22" s="52"/>
      <c r="J22" s="52"/>
      <c r="K22" s="52"/>
      <c r="L22" s="2"/>
      <c r="M22" s="2"/>
      <c r="N22" s="2"/>
      <c r="O22" s="2"/>
      <c r="P22" s="2"/>
      <c r="Q22" s="63"/>
      <c r="R22" s="64"/>
      <c r="S22" s="7"/>
    </row>
    <row r="23" spans="1:19" ht="15.75" customHeight="1">
      <c r="A23" s="259" t="s">
        <v>338</v>
      </c>
      <c r="B23" s="260"/>
      <c r="C23" s="260"/>
      <c r="D23" s="260"/>
      <c r="E23" s="260"/>
      <c r="F23" s="260"/>
      <c r="G23" s="260"/>
      <c r="H23" s="612"/>
      <c r="I23" s="261"/>
      <c r="J23" s="262"/>
      <c r="K23" s="52"/>
      <c r="L23" s="2"/>
      <c r="M23" s="2"/>
      <c r="N23" s="2"/>
      <c r="O23" s="2"/>
      <c r="P23" s="2"/>
      <c r="Q23" s="63"/>
      <c r="R23" s="64"/>
      <c r="S23" s="7"/>
    </row>
    <row r="24" spans="1:19" ht="15.75" customHeight="1">
      <c r="A24" s="53"/>
      <c r="B24" s="65"/>
      <c r="C24" s="65"/>
      <c r="D24" s="65"/>
      <c r="E24" s="65"/>
      <c r="F24" s="2"/>
      <c r="G24" s="52"/>
      <c r="H24" s="52"/>
      <c r="I24" s="52"/>
      <c r="J24" s="52"/>
      <c r="K24" s="52"/>
      <c r="L24" s="2"/>
      <c r="M24" s="2"/>
      <c r="N24" s="2"/>
      <c r="O24" s="2"/>
      <c r="P24" s="2"/>
      <c r="Q24" s="63"/>
      <c r="R24" s="64"/>
      <c r="S24" s="7"/>
    </row>
    <row r="25" spans="1:19" ht="15.75" customHeight="1">
      <c r="A25" s="256" t="s">
        <v>39</v>
      </c>
      <c r="B25" s="257"/>
      <c r="C25" s="257"/>
      <c r="D25" s="257"/>
      <c r="E25" s="257"/>
      <c r="F25" s="257"/>
      <c r="G25" s="298"/>
      <c r="H25" s="612"/>
      <c r="I25" s="261"/>
      <c r="J25" s="262"/>
      <c r="K25" s="52"/>
      <c r="L25" s="2"/>
      <c r="M25" s="2"/>
      <c r="N25" s="2"/>
      <c r="O25" s="2"/>
      <c r="P25" s="2"/>
      <c r="Q25" s="63"/>
      <c r="R25" s="64"/>
      <c r="S25" s="7"/>
    </row>
    <row r="26" spans="1:19" ht="15.75" customHeight="1">
      <c r="A26" s="53"/>
      <c r="B26" s="2"/>
      <c r="C26" s="2"/>
      <c r="D26" s="2"/>
      <c r="E26" s="2"/>
      <c r="F26" s="2"/>
      <c r="G26" s="54"/>
      <c r="H26" s="52"/>
      <c r="I26" s="52"/>
      <c r="J26" s="52"/>
      <c r="K26" s="52"/>
      <c r="L26" s="2"/>
      <c r="M26" s="2"/>
      <c r="N26" s="2"/>
      <c r="O26" s="2"/>
      <c r="P26" s="2"/>
      <c r="Q26" s="2"/>
      <c r="R26" s="2"/>
      <c r="S26" s="7"/>
    </row>
    <row r="27" spans="1:19" ht="16.5" customHeight="1">
      <c r="A27" s="256" t="s">
        <v>301</v>
      </c>
      <c r="B27" s="257"/>
      <c r="C27" s="257"/>
      <c r="D27" s="257"/>
      <c r="E27" s="257"/>
      <c r="F27" s="257"/>
      <c r="G27" s="257"/>
      <c r="H27" s="613" t="s">
        <v>346</v>
      </c>
      <c r="I27" s="293"/>
      <c r="J27" s="294"/>
      <c r="K27" s="175"/>
      <c r="L27" s="175" t="s">
        <v>1</v>
      </c>
      <c r="M27" s="175"/>
      <c r="N27" s="185">
        <v>2019</v>
      </c>
      <c r="O27" s="175"/>
      <c r="P27" s="175"/>
      <c r="Q27" s="175"/>
      <c r="R27" s="2"/>
      <c r="S27" s="7"/>
    </row>
    <row r="28" spans="1:19" ht="16.5" customHeight="1">
      <c r="A28" s="53"/>
      <c r="B28" s="2"/>
      <c r="C28" s="2"/>
      <c r="D28" s="2"/>
      <c r="E28" s="2"/>
      <c r="F28" s="2"/>
      <c r="G28" s="54"/>
      <c r="H28" s="52"/>
      <c r="I28" s="52"/>
      <c r="J28" s="52"/>
      <c r="K28" s="52"/>
      <c r="L28" s="2"/>
      <c r="M28" s="2"/>
      <c r="N28" s="2"/>
      <c r="O28" s="2"/>
      <c r="P28" s="2"/>
      <c r="Q28" s="2"/>
      <c r="R28" s="2"/>
      <c r="S28" s="7"/>
    </row>
    <row r="29" spans="1:19" ht="16.5" customHeight="1">
      <c r="A29" s="299" t="s">
        <v>36</v>
      </c>
      <c r="B29" s="300"/>
      <c r="C29" s="300"/>
      <c r="D29" s="300"/>
      <c r="E29" s="300"/>
      <c r="F29" s="300"/>
      <c r="G29" s="300"/>
      <c r="H29" s="614" t="s">
        <v>347</v>
      </c>
      <c r="I29" s="291"/>
      <c r="J29" s="291"/>
      <c r="K29" s="291"/>
      <c r="L29" s="291"/>
      <c r="M29" s="291"/>
      <c r="N29" s="291"/>
      <c r="O29" s="291"/>
      <c r="P29" s="291"/>
      <c r="Q29" s="291"/>
      <c r="R29" s="67"/>
      <c r="S29" s="12"/>
    </row>
    <row r="30" spans="1:19" ht="16.5" customHeight="1">
      <c r="A30" s="256" t="s">
        <v>5</v>
      </c>
      <c r="B30" s="257"/>
      <c r="C30" s="257"/>
      <c r="D30" s="257"/>
      <c r="E30" s="257"/>
      <c r="F30" s="257"/>
      <c r="G30" s="257"/>
      <c r="H30" s="615" t="s">
        <v>348</v>
      </c>
      <c r="I30" s="289"/>
      <c r="J30" s="289"/>
      <c r="K30" s="289"/>
      <c r="L30" s="289"/>
      <c r="M30" s="289"/>
      <c r="N30" s="289"/>
      <c r="O30" s="289"/>
      <c r="P30" s="289"/>
      <c r="Q30" s="289"/>
      <c r="R30" s="2"/>
      <c r="S30" s="7"/>
    </row>
    <row r="31" spans="1:19" ht="16.5" customHeight="1">
      <c r="A31" s="256" t="s">
        <v>6</v>
      </c>
      <c r="B31" s="257"/>
      <c r="C31" s="257"/>
      <c r="D31" s="257"/>
      <c r="E31" s="257"/>
      <c r="F31" s="257"/>
      <c r="G31" s="257"/>
      <c r="H31" s="616" t="s">
        <v>349</v>
      </c>
      <c r="I31" s="292"/>
      <c r="J31" s="292"/>
      <c r="K31" s="292"/>
      <c r="L31" s="292"/>
      <c r="M31" s="292"/>
      <c r="N31" s="292"/>
      <c r="O31" s="292"/>
      <c r="P31" s="292"/>
      <c r="Q31" s="292"/>
      <c r="R31" s="2"/>
      <c r="S31" s="7"/>
    </row>
    <row r="32" spans="1:19" ht="16.5" customHeight="1">
      <c r="A32" s="256" t="s">
        <v>7</v>
      </c>
      <c r="B32" s="257"/>
      <c r="C32" s="257"/>
      <c r="D32" s="257"/>
      <c r="E32" s="257"/>
      <c r="F32" s="257"/>
      <c r="G32" s="257"/>
      <c r="H32" s="615" t="s">
        <v>350</v>
      </c>
      <c r="I32" s="290"/>
      <c r="J32" s="290"/>
      <c r="K32" s="290"/>
      <c r="L32" s="290"/>
      <c r="M32" s="290"/>
      <c r="N32" s="290"/>
      <c r="O32" s="290"/>
      <c r="P32" s="290"/>
      <c r="Q32" s="290"/>
      <c r="R32" s="2"/>
      <c r="S32" s="7"/>
    </row>
    <row r="33" spans="1:19" ht="16.5" customHeight="1">
      <c r="A33" s="53"/>
      <c r="B33" s="2"/>
      <c r="C33" s="2"/>
      <c r="D33" s="2"/>
      <c r="E33" s="2"/>
      <c r="F33" s="2"/>
      <c r="G33" s="2"/>
      <c r="H33" s="2"/>
      <c r="I33" s="54"/>
      <c r="J33" s="52"/>
      <c r="K33" s="52"/>
      <c r="L33" s="52"/>
      <c r="M33" s="52"/>
      <c r="N33" s="2"/>
      <c r="O33" s="2"/>
      <c r="P33" s="2"/>
      <c r="Q33" s="2"/>
      <c r="R33" s="2"/>
      <c r="S33" s="7"/>
    </row>
    <row r="34" spans="1:19" ht="16.5" customHeight="1">
      <c r="A34" s="299" t="s">
        <v>37</v>
      </c>
      <c r="B34" s="300"/>
      <c r="C34" s="300"/>
      <c r="D34" s="300"/>
      <c r="E34" s="300"/>
      <c r="F34" s="300"/>
      <c r="G34" s="300"/>
      <c r="H34" s="617" t="s">
        <v>351</v>
      </c>
      <c r="I34" s="55"/>
      <c r="J34" s="66"/>
      <c r="K34" s="55"/>
      <c r="L34" s="55"/>
      <c r="M34" s="55"/>
      <c r="N34" s="55"/>
      <c r="O34" s="55"/>
      <c r="P34" s="55"/>
      <c r="Q34" s="55"/>
      <c r="R34" s="67"/>
      <c r="S34" s="12"/>
    </row>
    <row r="35" spans="1:19" ht="16.5" customHeight="1">
      <c r="A35" s="296" t="s">
        <v>5</v>
      </c>
      <c r="B35" s="297"/>
      <c r="C35" s="297"/>
      <c r="D35" s="297"/>
      <c r="E35" s="297"/>
      <c r="F35" s="297"/>
      <c r="G35" s="297"/>
      <c r="H35" s="618" t="s">
        <v>352</v>
      </c>
      <c r="I35" s="254"/>
      <c r="J35" s="254"/>
      <c r="K35" s="254"/>
      <c r="L35" s="254"/>
      <c r="M35" s="254"/>
      <c r="N35" s="254"/>
      <c r="O35" s="254"/>
      <c r="P35" s="254"/>
      <c r="Q35" s="254"/>
      <c r="R35" s="62"/>
      <c r="S35" s="6"/>
    </row>
    <row r="36" spans="1:19" ht="16.5" customHeight="1">
      <c r="A36" s="256" t="s">
        <v>6</v>
      </c>
      <c r="B36" s="257"/>
      <c r="C36" s="257"/>
      <c r="D36" s="257"/>
      <c r="E36" s="257"/>
      <c r="F36" s="257"/>
      <c r="G36" s="257"/>
      <c r="H36" s="616" t="s">
        <v>349</v>
      </c>
      <c r="I36" s="292"/>
      <c r="J36" s="292"/>
      <c r="K36" s="292"/>
      <c r="L36" s="292"/>
      <c r="M36" s="292"/>
      <c r="N36" s="292"/>
      <c r="O36" s="292"/>
      <c r="P36" s="292"/>
      <c r="Q36" s="292"/>
      <c r="R36" s="2"/>
      <c r="S36" s="7"/>
    </row>
    <row r="37" spans="1:19" ht="16.5" customHeight="1">
      <c r="A37" s="256" t="s">
        <v>7</v>
      </c>
      <c r="B37" s="257"/>
      <c r="C37" s="257"/>
      <c r="D37" s="257"/>
      <c r="E37" s="257"/>
      <c r="F37" s="257"/>
      <c r="G37" s="257"/>
      <c r="H37" s="615" t="s">
        <v>353</v>
      </c>
      <c r="I37" s="290"/>
      <c r="J37" s="290"/>
      <c r="K37" s="290"/>
      <c r="L37" s="290"/>
      <c r="M37" s="290"/>
      <c r="N37" s="290"/>
      <c r="O37" s="290"/>
      <c r="P37" s="290"/>
      <c r="Q37" s="290"/>
      <c r="R37" s="2"/>
      <c r="S37" s="7"/>
    </row>
    <row r="38" spans="1:19" ht="12.75" customHeight="1">
      <c r="A38" s="181"/>
      <c r="B38" s="4"/>
      <c r="C38" s="4"/>
      <c r="D38" s="4"/>
      <c r="E38" s="4"/>
      <c r="F38" s="4"/>
      <c r="G38" s="182"/>
      <c r="H38" s="183"/>
      <c r="I38" s="183"/>
      <c r="J38" s="183"/>
      <c r="K38" s="183"/>
      <c r="L38" s="4"/>
      <c r="M38" s="4"/>
      <c r="N38" s="4"/>
      <c r="O38" s="4"/>
      <c r="P38" s="4"/>
      <c r="Q38" s="4"/>
      <c r="R38" s="4"/>
      <c r="S38" s="8"/>
    </row>
  </sheetData>
  <sheetProtection/>
  <mergeCells count="39"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E11:O11"/>
    <mergeCell ref="H30:Q30"/>
    <mergeCell ref="H32:Q32"/>
    <mergeCell ref="H29:Q29"/>
    <mergeCell ref="H31:Q31"/>
    <mergeCell ref="H36:Q36"/>
    <mergeCell ref="H27:J27"/>
    <mergeCell ref="H20:Q20"/>
    <mergeCell ref="A35:G35"/>
    <mergeCell ref="A25:G25"/>
    <mergeCell ref="R1:S1"/>
    <mergeCell ref="R2:S2"/>
    <mergeCell ref="P1:Q1"/>
    <mergeCell ref="P2:Q2"/>
    <mergeCell ref="R3:S3"/>
    <mergeCell ref="H25:J25"/>
    <mergeCell ref="H21:Q21"/>
    <mergeCell ref="E7:O10"/>
    <mergeCell ref="P3:Q3"/>
    <mergeCell ref="J1:O2"/>
    <mergeCell ref="D1:I2"/>
    <mergeCell ref="A1:C2"/>
    <mergeCell ref="H17:Q17"/>
    <mergeCell ref="H19:Q19"/>
    <mergeCell ref="A27:G27"/>
    <mergeCell ref="A19:G19"/>
    <mergeCell ref="A17:G17"/>
    <mergeCell ref="A15:G15"/>
    <mergeCell ref="A23:G23"/>
    <mergeCell ref="H23:J2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49" t="str">
        <f>Coordonnées!A1</f>
        <v>Synthèse des Comptes</v>
      </c>
      <c r="B1" s="250"/>
      <c r="C1" s="250"/>
      <c r="D1" s="246" t="str">
        <f>Coordonnées!D1</f>
        <v>Administration communale de :</v>
      </c>
      <c r="E1" s="246"/>
      <c r="F1" s="246"/>
      <c r="G1" s="246"/>
      <c r="H1" s="246"/>
      <c r="I1" s="246"/>
      <c r="J1" s="286" t="str">
        <f>Coordonnées!J1</f>
        <v>DAVERDISSE</v>
      </c>
      <c r="K1" s="286"/>
      <c r="L1" s="286"/>
      <c r="M1" s="286"/>
      <c r="N1" s="286"/>
      <c r="O1" s="286"/>
      <c r="P1" s="267" t="str">
        <f>Coordonnées!P1</f>
        <v>Code INS</v>
      </c>
      <c r="Q1" s="268"/>
      <c r="R1" s="263">
        <f>Coordonnées!R1</f>
        <v>84016</v>
      </c>
      <c r="S1" s="264"/>
    </row>
    <row r="2" spans="1:19" ht="12.75">
      <c r="A2" s="251"/>
      <c r="B2" s="252"/>
      <c r="C2" s="252"/>
      <c r="D2" s="247"/>
      <c r="E2" s="247"/>
      <c r="F2" s="248"/>
      <c r="G2" s="248"/>
      <c r="H2" s="247"/>
      <c r="I2" s="247"/>
      <c r="J2" s="287"/>
      <c r="K2" s="287"/>
      <c r="L2" s="287"/>
      <c r="M2" s="287"/>
      <c r="N2" s="287"/>
      <c r="O2" s="287"/>
      <c r="P2" s="269" t="str">
        <f>Coordonnées!P2</f>
        <v>Exercice:</v>
      </c>
      <c r="Q2" s="270"/>
      <c r="R2" s="265">
        <f>Coordonnées!R2</f>
        <v>2019</v>
      </c>
      <c r="S2" s="266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4" t="str">
        <f>Coordonnées!P3</f>
        <v>Version:</v>
      </c>
      <c r="Q3" s="285"/>
      <c r="R3" s="271">
        <f>Coordonnées!R3</f>
        <v>1</v>
      </c>
      <c r="S3" s="272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 customHeight="1">
      <c r="A5" s="29"/>
      <c r="B5" s="30"/>
      <c r="C5" s="50"/>
      <c r="D5" s="50"/>
      <c r="E5" s="50"/>
      <c r="F5" s="52"/>
      <c r="G5" s="52"/>
      <c r="H5" s="52"/>
      <c r="I5" s="52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22" ht="18" customHeight="1">
      <c r="A6" s="50"/>
      <c r="B6" s="50"/>
      <c r="C6" s="50"/>
      <c r="D6" s="50"/>
      <c r="E6" s="50"/>
      <c r="F6" s="52"/>
      <c r="G6" s="68"/>
      <c r="H6" s="301" t="s">
        <v>299</v>
      </c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2"/>
      <c r="U6" s="302"/>
      <c r="V6" s="302"/>
    </row>
    <row r="7" spans="1:22" ht="18" customHeight="1">
      <c r="A7" s="74"/>
      <c r="B7" s="75"/>
      <c r="C7" s="75"/>
      <c r="D7" s="75"/>
      <c r="E7" s="75"/>
      <c r="F7" s="75"/>
      <c r="G7" s="75"/>
      <c r="H7" s="317" t="str">
        <f>Coordonnées!$H$27</f>
        <v>Compte</v>
      </c>
      <c r="I7" s="317"/>
      <c r="J7" s="317"/>
      <c r="K7" s="317" t="str">
        <f>Coordonnées!$H$27</f>
        <v>Compte</v>
      </c>
      <c r="L7" s="317"/>
      <c r="M7" s="317"/>
      <c r="N7" s="317" t="str">
        <f>Coordonnées!$H$27</f>
        <v>Compte</v>
      </c>
      <c r="O7" s="317"/>
      <c r="P7" s="317"/>
      <c r="Q7" s="317" t="str">
        <f>Coordonnées!$H$27</f>
        <v>Compte</v>
      </c>
      <c r="R7" s="317"/>
      <c r="S7" s="317"/>
      <c r="T7" s="317" t="str">
        <f>Coordonnées!$H$27</f>
        <v>Compte</v>
      </c>
      <c r="U7" s="317"/>
      <c r="V7" s="317"/>
    </row>
    <row r="8" spans="1:22" ht="18" customHeight="1" thickBot="1">
      <c r="A8" s="316" t="s">
        <v>2</v>
      </c>
      <c r="B8" s="316"/>
      <c r="C8" s="316"/>
      <c r="D8" s="316"/>
      <c r="E8" s="316"/>
      <c r="F8" s="316"/>
      <c r="G8" s="316"/>
      <c r="H8" s="306">
        <f>K8-1</f>
        <v>2015</v>
      </c>
      <c r="I8" s="306"/>
      <c r="J8" s="306"/>
      <c r="K8" s="306">
        <f>N8-1</f>
        <v>2016</v>
      </c>
      <c r="L8" s="306"/>
      <c r="M8" s="306"/>
      <c r="N8" s="306">
        <f>Q8-1</f>
        <v>2017</v>
      </c>
      <c r="O8" s="306"/>
      <c r="P8" s="306"/>
      <c r="Q8" s="306">
        <f>T8-1</f>
        <v>2018</v>
      </c>
      <c r="R8" s="306"/>
      <c r="S8" s="306"/>
      <c r="T8" s="306">
        <f>R2</f>
        <v>2019</v>
      </c>
      <c r="U8" s="306"/>
      <c r="V8" s="306"/>
    </row>
    <row r="9" spans="1:22" ht="18" customHeight="1" thickBot="1">
      <c r="A9" s="303" t="s">
        <v>326</v>
      </c>
      <c r="B9" s="304"/>
      <c r="C9" s="304"/>
      <c r="D9" s="304"/>
      <c r="E9" s="304"/>
      <c r="F9" s="304"/>
      <c r="G9" s="305"/>
      <c r="H9" s="310">
        <f>'Ordinaire GE'!H26-'Ordinaire GE'!H15</f>
        <v>212645.66000000015</v>
      </c>
      <c r="I9" s="311"/>
      <c r="J9" s="312"/>
      <c r="K9" s="310">
        <f>'Ordinaire GE'!K26-'Ordinaire GE'!K15</f>
        <v>11576.640000000596</v>
      </c>
      <c r="L9" s="311"/>
      <c r="M9" s="312"/>
      <c r="N9" s="310">
        <f>'Ordinaire GE'!N26-'Ordinaire GE'!N15</f>
        <v>306790.5099999998</v>
      </c>
      <c r="O9" s="311"/>
      <c r="P9" s="312"/>
      <c r="Q9" s="310">
        <f>'Ordinaire GE'!Q26-'Ordinaire GE'!Q15</f>
        <v>68.87000000057742</v>
      </c>
      <c r="R9" s="311"/>
      <c r="S9" s="312"/>
      <c r="T9" s="310">
        <f>'Ordinaire GE'!T26-'Ordinaire GE'!T15</f>
        <v>5098.299999999814</v>
      </c>
      <c r="U9" s="311"/>
      <c r="V9" s="312"/>
    </row>
    <row r="10" spans="1:22" ht="30" customHeight="1" thickBot="1">
      <c r="A10" s="307" t="s">
        <v>334</v>
      </c>
      <c r="B10" s="308"/>
      <c r="C10" s="308"/>
      <c r="D10" s="308"/>
      <c r="E10" s="308"/>
      <c r="F10" s="308"/>
      <c r="G10" s="309"/>
      <c r="H10" s="313">
        <f>'Ordinaire GE'!H29-'Ordinaire GE'!H18</f>
        <v>1773978.2100000004</v>
      </c>
      <c r="I10" s="314"/>
      <c r="J10" s="315"/>
      <c r="K10" s="313">
        <f>'Ordinaire GE'!K29-'Ordinaire GE'!K18</f>
        <v>1305178.1800000006</v>
      </c>
      <c r="L10" s="314"/>
      <c r="M10" s="315"/>
      <c r="N10" s="313">
        <f>'Ordinaire GE'!N29-'Ordinaire GE'!N18</f>
        <v>1571105.0999999996</v>
      </c>
      <c r="O10" s="314"/>
      <c r="P10" s="315"/>
      <c r="Q10" s="313">
        <f>'Ordinaire GE'!Q29-'Ordinaire GE'!Q18</f>
        <v>1568921.870000001</v>
      </c>
      <c r="R10" s="314"/>
      <c r="S10" s="315"/>
      <c r="T10" s="313">
        <f>'Ordinaire GE'!T29-'Ordinaire GE'!T18</f>
        <v>1344322.2199999993</v>
      </c>
      <c r="U10" s="314"/>
      <c r="V10" s="315"/>
    </row>
    <row r="11" spans="1:19" ht="16.5" customHeight="1">
      <c r="A11" s="107" t="s">
        <v>327</v>
      </c>
      <c r="B11" s="75"/>
      <c r="C11" s="75"/>
      <c r="D11" s="75"/>
      <c r="E11" s="75"/>
      <c r="F11" s="75"/>
      <c r="G11" s="75"/>
      <c r="H11" s="76"/>
      <c r="I11" s="76"/>
      <c r="J11" s="76"/>
      <c r="K11" s="76"/>
      <c r="L11" s="77"/>
      <c r="M11" s="77"/>
      <c r="N11" s="77"/>
      <c r="O11" s="77"/>
      <c r="P11" s="77"/>
      <c r="Q11" s="77"/>
      <c r="R11" s="78"/>
      <c r="S11" s="78"/>
    </row>
    <row r="12" spans="1:23" ht="16.5" customHeight="1">
      <c r="A12" s="215"/>
      <c r="B12" s="215"/>
      <c r="C12" s="215"/>
      <c r="D12" s="215"/>
      <c r="E12" s="215"/>
      <c r="F12" s="208"/>
      <c r="G12" s="216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2"/>
      <c r="U12" s="222"/>
      <c r="V12" s="222"/>
      <c r="W12" s="217"/>
    </row>
    <row r="13" spans="1:23" ht="16.5" customHeight="1">
      <c r="A13" s="77"/>
      <c r="B13" s="218"/>
      <c r="C13" s="218"/>
      <c r="D13" s="218"/>
      <c r="E13" s="218"/>
      <c r="F13" s="218"/>
      <c r="G13" s="218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17"/>
    </row>
    <row r="14" spans="1:23" ht="16.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7"/>
    </row>
    <row r="15" spans="1:23" ht="16.5" customHeight="1">
      <c r="A15" s="77"/>
      <c r="B15" s="77"/>
      <c r="C15" s="77"/>
      <c r="D15" s="77"/>
      <c r="E15" s="77"/>
      <c r="F15" s="77"/>
      <c r="G15" s="7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17"/>
    </row>
    <row r="16" spans="1:23" ht="24.75" customHeight="1">
      <c r="A16" s="221"/>
      <c r="B16" s="221"/>
      <c r="C16" s="221"/>
      <c r="D16" s="221"/>
      <c r="E16" s="221"/>
      <c r="F16" s="221"/>
      <c r="G16" s="22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17"/>
    </row>
    <row r="17" spans="1:23" ht="16.5" customHeight="1">
      <c r="A17" s="7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77"/>
      <c r="M17" s="77"/>
      <c r="N17" s="77"/>
      <c r="O17" s="77"/>
      <c r="P17" s="77"/>
      <c r="Q17" s="77"/>
      <c r="R17" s="78"/>
      <c r="S17" s="78"/>
      <c r="T17" s="217"/>
      <c r="U17" s="217"/>
      <c r="V17" s="217"/>
      <c r="W17" s="217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49" t="str">
        <f>Coordonnées!A1</f>
        <v>Synthèse des Comptes</v>
      </c>
      <c r="B1" s="250"/>
      <c r="C1" s="250"/>
      <c r="D1" s="246" t="str">
        <f>Coordonnées!D1</f>
        <v>Administration communale de :</v>
      </c>
      <c r="E1" s="246"/>
      <c r="F1" s="246"/>
      <c r="G1" s="246"/>
      <c r="H1" s="246"/>
      <c r="I1" s="246"/>
      <c r="J1" s="286" t="str">
        <f>Coordonnées!J1</f>
        <v>DAVERDISSE</v>
      </c>
      <c r="K1" s="286"/>
      <c r="L1" s="286"/>
      <c r="M1" s="286"/>
      <c r="N1" s="286"/>
      <c r="O1" s="286"/>
      <c r="P1" s="267" t="str">
        <f>Coordonnées!P1</f>
        <v>Code INS</v>
      </c>
      <c r="Q1" s="268"/>
      <c r="R1" s="263">
        <f>Coordonnées!R1</f>
        <v>84016</v>
      </c>
      <c r="S1" s="264"/>
    </row>
    <row r="2" spans="1:19" ht="12.75">
      <c r="A2" s="251"/>
      <c r="B2" s="252"/>
      <c r="C2" s="252"/>
      <c r="D2" s="247"/>
      <c r="E2" s="247"/>
      <c r="F2" s="248"/>
      <c r="G2" s="248"/>
      <c r="H2" s="247"/>
      <c r="I2" s="247"/>
      <c r="J2" s="287"/>
      <c r="K2" s="287"/>
      <c r="L2" s="287"/>
      <c r="M2" s="287"/>
      <c r="N2" s="287"/>
      <c r="O2" s="287"/>
      <c r="P2" s="269" t="str">
        <f>Coordonnées!P2</f>
        <v>Exercice:</v>
      </c>
      <c r="Q2" s="270"/>
      <c r="R2" s="265">
        <f>Coordonnées!R2</f>
        <v>2019</v>
      </c>
      <c r="S2" s="266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4" t="str">
        <f>Coordonnées!P3</f>
        <v>Version:</v>
      </c>
      <c r="Q3" s="285"/>
      <c r="R3" s="271">
        <f>Coordonnées!R3</f>
        <v>1</v>
      </c>
      <c r="S3" s="272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5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" customHeight="1">
      <c r="A6" s="29"/>
      <c r="B6" s="50"/>
      <c r="C6" s="50"/>
      <c r="D6" s="50"/>
      <c r="E6" s="50"/>
      <c r="H6" s="354" t="s">
        <v>300</v>
      </c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5"/>
      <c r="U6" s="355"/>
      <c r="V6" s="355"/>
    </row>
    <row r="7" spans="1:22" ht="18" customHeight="1">
      <c r="A7" s="73"/>
      <c r="B7" s="76"/>
      <c r="C7" s="75"/>
      <c r="D7" s="75"/>
      <c r="E7" s="75"/>
      <c r="F7" s="75"/>
      <c r="G7" s="75"/>
      <c r="H7" s="356" t="str">
        <f>Coordonnées!$H$27</f>
        <v>Compte</v>
      </c>
      <c r="I7" s="356"/>
      <c r="J7" s="356"/>
      <c r="K7" s="356" t="str">
        <f>Coordonnées!$H$27</f>
        <v>Compte</v>
      </c>
      <c r="L7" s="356"/>
      <c r="M7" s="356"/>
      <c r="N7" s="356" t="str">
        <f>Coordonnées!$H$27</f>
        <v>Compte</v>
      </c>
      <c r="O7" s="356"/>
      <c r="P7" s="356"/>
      <c r="Q7" s="356" t="str">
        <f>Coordonnées!$H$27</f>
        <v>Compte</v>
      </c>
      <c r="R7" s="356"/>
      <c r="S7" s="356"/>
      <c r="T7" s="356" t="str">
        <f>Coordonnées!$H$27</f>
        <v>Compte</v>
      </c>
      <c r="U7" s="356"/>
      <c r="V7" s="356"/>
    </row>
    <row r="8" spans="1:22" ht="18" customHeight="1">
      <c r="A8" s="73"/>
      <c r="B8" s="79"/>
      <c r="C8" s="75"/>
      <c r="D8" s="75"/>
      <c r="E8" s="75"/>
      <c r="F8" s="75"/>
      <c r="G8" s="75"/>
      <c r="H8" s="349" t="s">
        <v>31</v>
      </c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1"/>
      <c r="U8" s="351"/>
      <c r="V8" s="352"/>
    </row>
    <row r="9" spans="1:22" ht="18" customHeight="1">
      <c r="A9" s="341" t="s">
        <v>2</v>
      </c>
      <c r="B9" s="353"/>
      <c r="C9" s="341"/>
      <c r="D9" s="341"/>
      <c r="E9" s="341"/>
      <c r="F9" s="341"/>
      <c r="G9" s="341"/>
      <c r="H9" s="342">
        <f>K9-1</f>
        <v>2015</v>
      </c>
      <c r="I9" s="342"/>
      <c r="J9" s="342"/>
      <c r="K9" s="342">
        <f>N9-1</f>
        <v>2016</v>
      </c>
      <c r="L9" s="342"/>
      <c r="M9" s="342"/>
      <c r="N9" s="342">
        <f>Q9-1</f>
        <v>2017</v>
      </c>
      <c r="O9" s="342"/>
      <c r="P9" s="342"/>
      <c r="Q9" s="342">
        <f>T9-1</f>
        <v>2018</v>
      </c>
      <c r="R9" s="342"/>
      <c r="S9" s="342"/>
      <c r="T9" s="342">
        <f>R2</f>
        <v>2019</v>
      </c>
      <c r="U9" s="342"/>
      <c r="V9" s="342"/>
    </row>
    <row r="10" spans="1:22" ht="18" customHeight="1">
      <c r="A10" s="347" t="s">
        <v>13</v>
      </c>
      <c r="B10" s="348"/>
      <c r="C10" s="348"/>
      <c r="D10" s="348"/>
      <c r="E10" s="348"/>
      <c r="F10" s="348"/>
      <c r="G10" s="348"/>
      <c r="H10" s="619">
        <v>1271649.05</v>
      </c>
      <c r="I10" s="339">
        <v>5512664.26</v>
      </c>
      <c r="J10" s="340">
        <v>5512664.26</v>
      </c>
      <c r="K10" s="619">
        <v>1339194.51</v>
      </c>
      <c r="L10" s="339">
        <v>5512664.26</v>
      </c>
      <c r="M10" s="340">
        <v>5512664.26</v>
      </c>
      <c r="N10" s="619">
        <v>1381260.22</v>
      </c>
      <c r="O10" s="339">
        <v>5512664.26</v>
      </c>
      <c r="P10" s="340">
        <v>5512664.26</v>
      </c>
      <c r="Q10" s="619">
        <v>1385068.96</v>
      </c>
      <c r="R10" s="339">
        <v>5512664.26</v>
      </c>
      <c r="S10" s="340">
        <v>5512664.26</v>
      </c>
      <c r="T10" s="619">
        <v>1426790.51</v>
      </c>
      <c r="U10" s="339">
        <v>5512664.26</v>
      </c>
      <c r="V10" s="340">
        <v>5512664.26</v>
      </c>
    </row>
    <row r="11" spans="1:22" ht="18" customHeight="1">
      <c r="A11" s="329" t="s">
        <v>14</v>
      </c>
      <c r="B11" s="330"/>
      <c r="C11" s="330"/>
      <c r="D11" s="330"/>
      <c r="E11" s="330"/>
      <c r="F11" s="330"/>
      <c r="G11" s="330"/>
      <c r="H11" s="620">
        <v>724491.65</v>
      </c>
      <c r="I11" s="337">
        <v>2726342.74</v>
      </c>
      <c r="J11" s="338">
        <v>2726342.74</v>
      </c>
      <c r="K11" s="620">
        <v>776372.22</v>
      </c>
      <c r="L11" s="337">
        <v>2726342.74</v>
      </c>
      <c r="M11" s="338">
        <v>2726342.74</v>
      </c>
      <c r="N11" s="620">
        <v>780233.66</v>
      </c>
      <c r="O11" s="337">
        <v>2726342.74</v>
      </c>
      <c r="P11" s="338">
        <v>2726342.74</v>
      </c>
      <c r="Q11" s="620">
        <v>793708.89</v>
      </c>
      <c r="R11" s="337">
        <v>2726342.74</v>
      </c>
      <c r="S11" s="338">
        <v>2726342.74</v>
      </c>
      <c r="T11" s="620">
        <v>842831.27</v>
      </c>
      <c r="U11" s="337">
        <v>2726342.74</v>
      </c>
      <c r="V11" s="338">
        <v>2726342.74</v>
      </c>
    </row>
    <row r="12" spans="1:22" ht="18" customHeight="1">
      <c r="A12" s="329" t="s">
        <v>15</v>
      </c>
      <c r="B12" s="330"/>
      <c r="C12" s="330"/>
      <c r="D12" s="330"/>
      <c r="E12" s="330"/>
      <c r="F12" s="330"/>
      <c r="G12" s="330"/>
      <c r="H12" s="620">
        <v>666198.78</v>
      </c>
      <c r="I12" s="337">
        <v>4264832.04</v>
      </c>
      <c r="J12" s="338">
        <v>4264832.04</v>
      </c>
      <c r="K12" s="620">
        <v>623793.03</v>
      </c>
      <c r="L12" s="337">
        <v>4264832.04</v>
      </c>
      <c r="M12" s="338">
        <v>4264832.04</v>
      </c>
      <c r="N12" s="620">
        <v>610996.21</v>
      </c>
      <c r="O12" s="337">
        <v>4264832.04</v>
      </c>
      <c r="P12" s="338">
        <v>4264832.04</v>
      </c>
      <c r="Q12" s="620">
        <v>615273.4</v>
      </c>
      <c r="R12" s="337">
        <v>4264832.04</v>
      </c>
      <c r="S12" s="338">
        <v>4264832.04</v>
      </c>
      <c r="T12" s="620">
        <v>672639.86</v>
      </c>
      <c r="U12" s="337">
        <v>4264832.04</v>
      </c>
      <c r="V12" s="338">
        <v>4264832.04</v>
      </c>
    </row>
    <row r="13" spans="1:22" ht="18" customHeight="1">
      <c r="A13" s="329" t="s">
        <v>16</v>
      </c>
      <c r="B13" s="330"/>
      <c r="C13" s="330"/>
      <c r="D13" s="330"/>
      <c r="E13" s="330"/>
      <c r="F13" s="330"/>
      <c r="G13" s="330"/>
      <c r="H13" s="620">
        <v>285790.67</v>
      </c>
      <c r="I13" s="337">
        <v>41563.69</v>
      </c>
      <c r="J13" s="338">
        <v>41563.69</v>
      </c>
      <c r="K13" s="620">
        <v>312378.11</v>
      </c>
      <c r="L13" s="337">
        <v>41563.69</v>
      </c>
      <c r="M13" s="338">
        <v>41563.69</v>
      </c>
      <c r="N13" s="620">
        <v>352009.08</v>
      </c>
      <c r="O13" s="337">
        <v>41563.69</v>
      </c>
      <c r="P13" s="338">
        <v>41563.69</v>
      </c>
      <c r="Q13" s="620">
        <v>333486.82</v>
      </c>
      <c r="R13" s="337">
        <v>41563.69</v>
      </c>
      <c r="S13" s="338">
        <v>41563.69</v>
      </c>
      <c r="T13" s="620">
        <v>348458.34</v>
      </c>
      <c r="U13" s="337">
        <v>41563.69</v>
      </c>
      <c r="V13" s="338">
        <v>41563.69</v>
      </c>
    </row>
    <row r="14" spans="1:22" ht="18" customHeight="1" thickBot="1">
      <c r="A14" s="324" t="s">
        <v>307</v>
      </c>
      <c r="B14" s="325"/>
      <c r="C14" s="325"/>
      <c r="D14" s="325"/>
      <c r="E14" s="325"/>
      <c r="F14" s="325"/>
      <c r="G14" s="325"/>
      <c r="H14" s="621">
        <v>109625.92</v>
      </c>
      <c r="I14" s="327">
        <v>0</v>
      </c>
      <c r="J14" s="328">
        <v>0</v>
      </c>
      <c r="K14" s="621">
        <v>0</v>
      </c>
      <c r="L14" s="327">
        <v>0</v>
      </c>
      <c r="M14" s="328">
        <v>0</v>
      </c>
      <c r="N14" s="621">
        <v>180000</v>
      </c>
      <c r="O14" s="327">
        <v>0</v>
      </c>
      <c r="P14" s="328">
        <v>0</v>
      </c>
      <c r="Q14" s="621">
        <v>0</v>
      </c>
      <c r="R14" s="327">
        <v>0</v>
      </c>
      <c r="S14" s="328">
        <v>0</v>
      </c>
      <c r="T14" s="621">
        <v>290000</v>
      </c>
      <c r="U14" s="327">
        <v>0</v>
      </c>
      <c r="V14" s="328">
        <v>0</v>
      </c>
    </row>
    <row r="15" spans="1:22" ht="18" customHeight="1" thickBot="1">
      <c r="A15" s="303" t="s">
        <v>328</v>
      </c>
      <c r="B15" s="304"/>
      <c r="C15" s="304"/>
      <c r="D15" s="304"/>
      <c r="E15" s="304"/>
      <c r="F15" s="304"/>
      <c r="G15" s="304"/>
      <c r="H15" s="334">
        <f>SUM(H10:H14)</f>
        <v>3057756.0700000003</v>
      </c>
      <c r="I15" s="335"/>
      <c r="J15" s="336"/>
      <c r="K15" s="335">
        <f>SUM(K10:K14)</f>
        <v>3051737.8699999996</v>
      </c>
      <c r="L15" s="335"/>
      <c r="M15" s="335"/>
      <c r="N15" s="334">
        <f>SUM(N10:N14)</f>
        <v>3304499.17</v>
      </c>
      <c r="O15" s="335"/>
      <c r="P15" s="336"/>
      <c r="Q15" s="335">
        <f>SUM(Q10:Q14)</f>
        <v>3127538.07</v>
      </c>
      <c r="R15" s="335"/>
      <c r="S15" s="336"/>
      <c r="T15" s="335">
        <f>SUM(T10:T14)</f>
        <v>3580719.98</v>
      </c>
      <c r="U15" s="335"/>
      <c r="V15" s="336"/>
    </row>
    <row r="16" spans="1:22" ht="18" customHeight="1">
      <c r="A16" s="329" t="s">
        <v>30</v>
      </c>
      <c r="B16" s="330"/>
      <c r="C16" s="330"/>
      <c r="D16" s="330"/>
      <c r="E16" s="330"/>
      <c r="F16" s="330"/>
      <c r="G16" s="330"/>
      <c r="H16" s="622">
        <v>320682.57</v>
      </c>
      <c r="I16" s="332">
        <v>1521059.02</v>
      </c>
      <c r="J16" s="333">
        <v>2351270.66</v>
      </c>
      <c r="K16" s="622">
        <v>46112.23</v>
      </c>
      <c r="L16" s="332">
        <v>1659060.83</v>
      </c>
      <c r="M16" s="333">
        <v>1521059.02</v>
      </c>
      <c r="N16" s="622">
        <v>45324.99</v>
      </c>
      <c r="O16" s="332">
        <v>2230351.92</v>
      </c>
      <c r="P16" s="333">
        <v>1659060.83</v>
      </c>
      <c r="Q16" s="622">
        <v>42039.11</v>
      </c>
      <c r="R16" s="332">
        <v>2351270.66</v>
      </c>
      <c r="S16" s="333">
        <v>2230351.92</v>
      </c>
      <c r="T16" s="622">
        <v>53014.44</v>
      </c>
      <c r="U16" s="332">
        <v>2351270.66</v>
      </c>
      <c r="V16" s="333">
        <v>2230351.92</v>
      </c>
    </row>
    <row r="17" spans="1:22" ht="18" customHeight="1" thickBot="1">
      <c r="A17" s="324" t="s">
        <v>3</v>
      </c>
      <c r="B17" s="325"/>
      <c r="C17" s="325"/>
      <c r="D17" s="325"/>
      <c r="E17" s="325"/>
      <c r="F17" s="325"/>
      <c r="G17" s="325"/>
      <c r="H17" s="621">
        <v>620000</v>
      </c>
      <c r="I17" s="327">
        <v>1192323.53</v>
      </c>
      <c r="J17" s="328">
        <v>824300.6</v>
      </c>
      <c r="K17" s="621">
        <v>472407.83</v>
      </c>
      <c r="L17" s="327">
        <v>4295659.86</v>
      </c>
      <c r="M17" s="328">
        <v>1192323.53</v>
      </c>
      <c r="N17" s="621">
        <v>54141.08</v>
      </c>
      <c r="O17" s="327">
        <v>1045347.08</v>
      </c>
      <c r="P17" s="328">
        <v>4295659.86</v>
      </c>
      <c r="Q17" s="621">
        <v>0</v>
      </c>
      <c r="R17" s="327">
        <v>824300.6</v>
      </c>
      <c r="S17" s="328">
        <v>1045347.08</v>
      </c>
      <c r="T17" s="621">
        <v>212281.81</v>
      </c>
      <c r="U17" s="327">
        <v>824300.6</v>
      </c>
      <c r="V17" s="328">
        <v>1045347.08</v>
      </c>
    </row>
    <row r="18" spans="1:22" ht="18" customHeight="1" thickBot="1">
      <c r="A18" s="318" t="s">
        <v>329</v>
      </c>
      <c r="B18" s="319"/>
      <c r="C18" s="319"/>
      <c r="D18" s="319"/>
      <c r="E18" s="319"/>
      <c r="F18" s="319"/>
      <c r="G18" s="319"/>
      <c r="H18" s="321">
        <f>SUM(H15:H17)</f>
        <v>3998438.64</v>
      </c>
      <c r="I18" s="322"/>
      <c r="J18" s="323"/>
      <c r="K18" s="322">
        <f>SUM(K15:K17)</f>
        <v>3570257.9299999997</v>
      </c>
      <c r="L18" s="322"/>
      <c r="M18" s="322"/>
      <c r="N18" s="321">
        <f>SUM(N15:N17)</f>
        <v>3403965.24</v>
      </c>
      <c r="O18" s="322"/>
      <c r="P18" s="323"/>
      <c r="Q18" s="321">
        <f>SUM(Q15:Q17)</f>
        <v>3169577.1799999997</v>
      </c>
      <c r="R18" s="322"/>
      <c r="S18" s="323"/>
      <c r="T18" s="321">
        <f>SUM(T15:T17)</f>
        <v>3846016.23</v>
      </c>
      <c r="U18" s="322"/>
      <c r="V18" s="323"/>
    </row>
    <row r="19" spans="1:19" s="196" customFormat="1" ht="27.75" customHeight="1">
      <c r="A19" s="211" t="s">
        <v>327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" customHeight="1">
      <c r="A20" s="74"/>
      <c r="B20" s="75"/>
      <c r="C20" s="75"/>
      <c r="D20" s="75"/>
      <c r="E20" s="75"/>
      <c r="F20" s="75"/>
      <c r="G20" s="75"/>
      <c r="H20" s="343" t="s">
        <v>32</v>
      </c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5"/>
      <c r="U20" s="345"/>
      <c r="V20" s="346"/>
    </row>
    <row r="21" spans="1:22" ht="18" customHeight="1">
      <c r="A21" s="341" t="s">
        <v>2</v>
      </c>
      <c r="B21" s="341"/>
      <c r="C21" s="341"/>
      <c r="D21" s="341"/>
      <c r="E21" s="341"/>
      <c r="F21" s="341"/>
      <c r="G21" s="341"/>
      <c r="H21" s="342">
        <f>K21-1</f>
        <v>2015</v>
      </c>
      <c r="I21" s="342"/>
      <c r="J21" s="342"/>
      <c r="K21" s="342">
        <f>N21-1</f>
        <v>2016</v>
      </c>
      <c r="L21" s="342"/>
      <c r="M21" s="342"/>
      <c r="N21" s="342">
        <f>Q21-1</f>
        <v>2017</v>
      </c>
      <c r="O21" s="342"/>
      <c r="P21" s="342"/>
      <c r="Q21" s="342">
        <f>T21-1</f>
        <v>2018</v>
      </c>
      <c r="R21" s="342"/>
      <c r="S21" s="342"/>
      <c r="T21" s="342">
        <f>R2</f>
        <v>2019</v>
      </c>
      <c r="U21" s="342"/>
      <c r="V21" s="342"/>
    </row>
    <row r="22" spans="1:22" ht="18" customHeight="1">
      <c r="A22" s="329" t="s">
        <v>17</v>
      </c>
      <c r="B22" s="330"/>
      <c r="C22" s="330"/>
      <c r="D22" s="330"/>
      <c r="E22" s="330"/>
      <c r="F22" s="330"/>
      <c r="G22" s="331"/>
      <c r="H22" s="619">
        <v>1367095.6</v>
      </c>
      <c r="I22" s="339">
        <v>373432.17</v>
      </c>
      <c r="J22" s="340">
        <v>697745.74</v>
      </c>
      <c r="K22" s="619">
        <v>1064669.8</v>
      </c>
      <c r="L22" s="339">
        <v>373432.17</v>
      </c>
      <c r="M22" s="340">
        <v>697745.74</v>
      </c>
      <c r="N22" s="619">
        <v>1533254.38</v>
      </c>
      <c r="O22" s="339">
        <v>373432.17</v>
      </c>
      <c r="P22" s="340">
        <v>697745.74</v>
      </c>
      <c r="Q22" s="619">
        <v>1018463.29</v>
      </c>
      <c r="R22" s="339">
        <v>373432.17</v>
      </c>
      <c r="S22" s="340">
        <v>697745.74</v>
      </c>
      <c r="T22" s="619">
        <v>1253714.98</v>
      </c>
      <c r="U22" s="339">
        <v>373432.17</v>
      </c>
      <c r="V22" s="340">
        <v>697745.74</v>
      </c>
    </row>
    <row r="23" spans="1:22" ht="18" customHeight="1">
      <c r="A23" s="329" t="s">
        <v>15</v>
      </c>
      <c r="B23" s="330"/>
      <c r="C23" s="330"/>
      <c r="D23" s="330"/>
      <c r="E23" s="330"/>
      <c r="F23" s="330"/>
      <c r="G23" s="331"/>
      <c r="H23" s="620">
        <v>1887644.64</v>
      </c>
      <c r="I23" s="337">
        <v>12728583.2</v>
      </c>
      <c r="J23" s="338">
        <v>13240574.68</v>
      </c>
      <c r="K23" s="620">
        <v>1950723.98</v>
      </c>
      <c r="L23" s="337">
        <v>12728583.2</v>
      </c>
      <c r="M23" s="338">
        <v>13240574.68</v>
      </c>
      <c r="N23" s="620">
        <v>2062719.26</v>
      </c>
      <c r="O23" s="337">
        <v>12728583.2</v>
      </c>
      <c r="P23" s="338">
        <v>13240574.68</v>
      </c>
      <c r="Q23" s="620">
        <v>2097887.99</v>
      </c>
      <c r="R23" s="337">
        <v>12728583.2</v>
      </c>
      <c r="S23" s="338">
        <v>13240574.68</v>
      </c>
      <c r="T23" s="620">
        <v>2321221.4</v>
      </c>
      <c r="U23" s="337">
        <v>12728583.2</v>
      </c>
      <c r="V23" s="338">
        <v>13240574.68</v>
      </c>
    </row>
    <row r="24" spans="1:22" ht="18" customHeight="1">
      <c r="A24" s="329" t="s">
        <v>16</v>
      </c>
      <c r="B24" s="330"/>
      <c r="C24" s="330"/>
      <c r="D24" s="330"/>
      <c r="E24" s="330"/>
      <c r="F24" s="330"/>
      <c r="G24" s="331"/>
      <c r="H24" s="620">
        <v>15661.49</v>
      </c>
      <c r="I24" s="337">
        <v>548784.99</v>
      </c>
      <c r="J24" s="338">
        <v>408005.67</v>
      </c>
      <c r="K24" s="620">
        <v>43162.32</v>
      </c>
      <c r="L24" s="337">
        <v>548784.99</v>
      </c>
      <c r="M24" s="338">
        <v>408005.67</v>
      </c>
      <c r="N24" s="620">
        <v>10397.69</v>
      </c>
      <c r="O24" s="337">
        <v>548784.99</v>
      </c>
      <c r="P24" s="338">
        <v>408005.67</v>
      </c>
      <c r="Q24" s="620">
        <v>10755.66</v>
      </c>
      <c r="R24" s="337">
        <v>548784.99</v>
      </c>
      <c r="S24" s="338">
        <v>408005.67</v>
      </c>
      <c r="T24" s="620">
        <v>10729.44</v>
      </c>
      <c r="U24" s="337">
        <v>548784.99</v>
      </c>
      <c r="V24" s="338">
        <v>408005.67</v>
      </c>
    </row>
    <row r="25" spans="1:22" ht="18" customHeight="1" thickBot="1">
      <c r="A25" s="324" t="s">
        <v>3</v>
      </c>
      <c r="B25" s="325"/>
      <c r="C25" s="325"/>
      <c r="D25" s="325"/>
      <c r="E25" s="325"/>
      <c r="F25" s="325"/>
      <c r="G25" s="326"/>
      <c r="H25" s="621">
        <v>0</v>
      </c>
      <c r="I25" s="327">
        <v>0</v>
      </c>
      <c r="J25" s="328">
        <v>0</v>
      </c>
      <c r="K25" s="621">
        <v>4758.41</v>
      </c>
      <c r="L25" s="327">
        <v>0</v>
      </c>
      <c r="M25" s="328">
        <v>0</v>
      </c>
      <c r="N25" s="621">
        <v>4918.35</v>
      </c>
      <c r="O25" s="327">
        <v>0</v>
      </c>
      <c r="P25" s="328">
        <v>0</v>
      </c>
      <c r="Q25" s="621">
        <v>500</v>
      </c>
      <c r="R25" s="327">
        <v>0</v>
      </c>
      <c r="S25" s="328">
        <v>0</v>
      </c>
      <c r="T25" s="621">
        <v>152.46</v>
      </c>
      <c r="U25" s="327">
        <v>0</v>
      </c>
      <c r="V25" s="328">
        <v>0</v>
      </c>
    </row>
    <row r="26" spans="1:22" ht="18" customHeight="1" thickBot="1">
      <c r="A26" s="303" t="s">
        <v>328</v>
      </c>
      <c r="B26" s="304"/>
      <c r="C26" s="304"/>
      <c r="D26" s="304"/>
      <c r="E26" s="304"/>
      <c r="F26" s="304"/>
      <c r="G26" s="305"/>
      <c r="H26" s="334">
        <f>SUM(H22:H25)</f>
        <v>3270401.7300000004</v>
      </c>
      <c r="I26" s="335"/>
      <c r="J26" s="335"/>
      <c r="K26" s="334">
        <f>SUM(K22:K25)</f>
        <v>3063314.5100000002</v>
      </c>
      <c r="L26" s="335"/>
      <c r="M26" s="336"/>
      <c r="N26" s="335">
        <f>SUM(N22:N25)</f>
        <v>3611289.6799999997</v>
      </c>
      <c r="O26" s="335"/>
      <c r="P26" s="335"/>
      <c r="Q26" s="334">
        <f>SUM(Q22:Q25)</f>
        <v>3127606.9400000004</v>
      </c>
      <c r="R26" s="335"/>
      <c r="S26" s="336"/>
      <c r="T26" s="334">
        <f>SUM(T22:T25)</f>
        <v>3585818.28</v>
      </c>
      <c r="U26" s="335"/>
      <c r="V26" s="336"/>
    </row>
    <row r="27" spans="1:22" ht="18" customHeight="1">
      <c r="A27" s="329" t="s">
        <v>30</v>
      </c>
      <c r="B27" s="330"/>
      <c r="C27" s="330"/>
      <c r="D27" s="330"/>
      <c r="E27" s="330"/>
      <c r="F27" s="330"/>
      <c r="G27" s="331"/>
      <c r="H27" s="622">
        <v>2502015.12</v>
      </c>
      <c r="I27" s="332">
        <v>6001218.28833333</v>
      </c>
      <c r="J27" s="333">
        <v>5811470.08333333</v>
      </c>
      <c r="K27" s="622">
        <v>1812121.6</v>
      </c>
      <c r="L27" s="332">
        <v>6001218.28833333</v>
      </c>
      <c r="M27" s="333">
        <v>5811470.08333333</v>
      </c>
      <c r="N27" s="622">
        <v>1363780.66</v>
      </c>
      <c r="O27" s="332">
        <v>6001218.28833333</v>
      </c>
      <c r="P27" s="333">
        <v>5811470.08333333</v>
      </c>
      <c r="Q27" s="622">
        <v>1610892.11</v>
      </c>
      <c r="R27" s="332">
        <v>6001218.28833333</v>
      </c>
      <c r="S27" s="333">
        <v>5811470.08333333</v>
      </c>
      <c r="T27" s="622">
        <v>1604520.17</v>
      </c>
      <c r="U27" s="332">
        <v>6001218.28833333</v>
      </c>
      <c r="V27" s="333">
        <v>5811470.08333333</v>
      </c>
    </row>
    <row r="28" spans="1:22" ht="18" customHeight="1" thickBot="1">
      <c r="A28" s="324" t="s">
        <v>3</v>
      </c>
      <c r="B28" s="325"/>
      <c r="C28" s="325"/>
      <c r="D28" s="325"/>
      <c r="E28" s="325"/>
      <c r="F28" s="325"/>
      <c r="G28" s="326"/>
      <c r="H28" s="621">
        <v>0</v>
      </c>
      <c r="I28" s="327">
        <v>0</v>
      </c>
      <c r="J28" s="328">
        <v>0</v>
      </c>
      <c r="K28" s="621">
        <v>0</v>
      </c>
      <c r="L28" s="327">
        <v>0</v>
      </c>
      <c r="M28" s="328">
        <v>0</v>
      </c>
      <c r="N28" s="621">
        <v>0</v>
      </c>
      <c r="O28" s="327">
        <v>0</v>
      </c>
      <c r="P28" s="328">
        <v>0</v>
      </c>
      <c r="Q28" s="621">
        <v>0</v>
      </c>
      <c r="R28" s="327">
        <v>0</v>
      </c>
      <c r="S28" s="328">
        <v>0</v>
      </c>
      <c r="T28" s="621">
        <v>0</v>
      </c>
      <c r="U28" s="327">
        <v>0</v>
      </c>
      <c r="V28" s="328">
        <v>0</v>
      </c>
    </row>
    <row r="29" spans="1:22" ht="18" customHeight="1" thickBot="1">
      <c r="A29" s="318" t="s">
        <v>329</v>
      </c>
      <c r="B29" s="319"/>
      <c r="C29" s="319"/>
      <c r="D29" s="319"/>
      <c r="E29" s="319"/>
      <c r="F29" s="319"/>
      <c r="G29" s="320"/>
      <c r="H29" s="321">
        <f>SUM(H26:H28)</f>
        <v>5772416.850000001</v>
      </c>
      <c r="I29" s="322"/>
      <c r="J29" s="322"/>
      <c r="K29" s="321">
        <f>SUM(K26:K28)</f>
        <v>4875436.11</v>
      </c>
      <c r="L29" s="322"/>
      <c r="M29" s="323"/>
      <c r="N29" s="322">
        <f>SUM(N26:N28)</f>
        <v>4975070.34</v>
      </c>
      <c r="O29" s="322"/>
      <c r="P29" s="322"/>
      <c r="Q29" s="321">
        <f>SUM(Q26:Q28)</f>
        <v>4738499.050000001</v>
      </c>
      <c r="R29" s="322"/>
      <c r="S29" s="323"/>
      <c r="T29" s="321">
        <f>SUM(T26:T28)</f>
        <v>5190338.449999999</v>
      </c>
      <c r="U29" s="322"/>
      <c r="V29" s="323"/>
    </row>
    <row r="30" spans="1:19" ht="16.5" customHeight="1">
      <c r="A30" s="107" t="s">
        <v>327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49" t="str">
        <f>Coordonnées!A1</f>
        <v>Synthèse des Comptes</v>
      </c>
      <c r="B1" s="250"/>
      <c r="C1" s="250"/>
      <c r="D1" s="246" t="str">
        <f>Coordonnées!D1</f>
        <v>Administration communale de :</v>
      </c>
      <c r="E1" s="246"/>
      <c r="F1" s="246"/>
      <c r="G1" s="246"/>
      <c r="H1" s="246"/>
      <c r="I1" s="246"/>
      <c r="J1" s="286" t="str">
        <f>Coordonnées!J1</f>
        <v>DAVERDISSE</v>
      </c>
      <c r="K1" s="286"/>
      <c r="L1" s="286"/>
      <c r="M1" s="286"/>
      <c r="N1" s="286"/>
      <c r="O1" s="286"/>
      <c r="P1" s="267" t="str">
        <f>Coordonnées!P1</f>
        <v>Code INS</v>
      </c>
      <c r="Q1" s="268"/>
      <c r="R1" s="263">
        <f>Coordonnées!R1</f>
        <v>84016</v>
      </c>
      <c r="S1" s="264"/>
    </row>
    <row r="2" spans="1:19" ht="12.75">
      <c r="A2" s="251"/>
      <c r="B2" s="252"/>
      <c r="C2" s="252"/>
      <c r="D2" s="247"/>
      <c r="E2" s="247"/>
      <c r="F2" s="248"/>
      <c r="G2" s="248"/>
      <c r="H2" s="247"/>
      <c r="I2" s="247"/>
      <c r="J2" s="287"/>
      <c r="K2" s="287"/>
      <c r="L2" s="287"/>
      <c r="M2" s="287"/>
      <c r="N2" s="287"/>
      <c r="O2" s="287"/>
      <c r="P2" s="269" t="str">
        <f>Coordonnées!P2</f>
        <v>Exercice:</v>
      </c>
      <c r="Q2" s="270"/>
      <c r="R2" s="265">
        <f>Coordonnées!R2</f>
        <v>2019</v>
      </c>
      <c r="S2" s="266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4" t="str">
        <f>Coordonnées!P3</f>
        <v>Version:</v>
      </c>
      <c r="Q3" s="285"/>
      <c r="R3" s="271">
        <f>Coordonnées!R3</f>
        <v>1</v>
      </c>
      <c r="S3" s="272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5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" customHeight="1">
      <c r="A6" s="29"/>
      <c r="B6" s="50"/>
      <c r="C6" s="50"/>
      <c r="D6" s="50"/>
      <c r="E6" s="50"/>
      <c r="H6" s="354" t="s">
        <v>304</v>
      </c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5"/>
      <c r="U6" s="355"/>
      <c r="V6" s="355"/>
    </row>
    <row r="7" spans="1:22" ht="18" customHeight="1">
      <c r="A7" s="73"/>
      <c r="B7" s="76"/>
      <c r="C7" s="75"/>
      <c r="D7" s="75"/>
      <c r="E7" s="75"/>
      <c r="F7" s="75"/>
      <c r="G7" s="75"/>
      <c r="H7" s="356" t="str">
        <f>Coordonnées!$H$27</f>
        <v>Compte</v>
      </c>
      <c r="I7" s="356"/>
      <c r="J7" s="356"/>
      <c r="K7" s="356" t="str">
        <f>Coordonnées!$H$27</f>
        <v>Compte</v>
      </c>
      <c r="L7" s="356"/>
      <c r="M7" s="356"/>
      <c r="N7" s="356" t="str">
        <f>Coordonnées!$H$27</f>
        <v>Compte</v>
      </c>
      <c r="O7" s="356"/>
      <c r="P7" s="356"/>
      <c r="Q7" s="356" t="str">
        <f>Coordonnées!$H$27</f>
        <v>Compte</v>
      </c>
      <c r="R7" s="356"/>
      <c r="S7" s="356"/>
      <c r="T7" s="356" t="str">
        <f>Coordonnées!$H$27</f>
        <v>Compte</v>
      </c>
      <c r="U7" s="356"/>
      <c r="V7" s="356"/>
    </row>
    <row r="8" spans="1:22" ht="18" customHeight="1">
      <c r="A8" s="73"/>
      <c r="B8" s="79"/>
      <c r="C8" s="75"/>
      <c r="D8" s="75"/>
      <c r="E8" s="75"/>
      <c r="F8" s="75"/>
      <c r="G8" s="75"/>
      <c r="H8" s="349" t="s">
        <v>302</v>
      </c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1"/>
      <c r="U8" s="351"/>
      <c r="V8" s="352"/>
    </row>
    <row r="9" spans="1:22" ht="18" customHeight="1">
      <c r="A9" s="341" t="s">
        <v>2</v>
      </c>
      <c r="B9" s="353"/>
      <c r="C9" s="341"/>
      <c r="D9" s="341"/>
      <c r="E9" s="341"/>
      <c r="F9" s="341"/>
      <c r="G9" s="341"/>
      <c r="H9" s="342">
        <f>K9-1</f>
        <v>2015</v>
      </c>
      <c r="I9" s="342"/>
      <c r="J9" s="342"/>
      <c r="K9" s="342">
        <f>N9-1</f>
        <v>2016</v>
      </c>
      <c r="L9" s="342"/>
      <c r="M9" s="342"/>
      <c r="N9" s="342">
        <f>Q9-1</f>
        <v>2017</v>
      </c>
      <c r="O9" s="342"/>
      <c r="P9" s="342"/>
      <c r="Q9" s="342">
        <f>T9-1</f>
        <v>2018</v>
      </c>
      <c r="R9" s="342"/>
      <c r="S9" s="342"/>
      <c r="T9" s="342">
        <f>R2</f>
        <v>2019</v>
      </c>
      <c r="U9" s="342"/>
      <c r="V9" s="342"/>
    </row>
    <row r="10" spans="1:22" ht="18" customHeight="1">
      <c r="A10" s="347" t="s">
        <v>15</v>
      </c>
      <c r="B10" s="348"/>
      <c r="C10" s="348"/>
      <c r="D10" s="348"/>
      <c r="E10" s="348"/>
      <c r="F10" s="348"/>
      <c r="G10" s="348"/>
      <c r="H10" s="619">
        <v>109240</v>
      </c>
      <c r="I10" s="339">
        <v>5512664.26</v>
      </c>
      <c r="J10" s="340">
        <v>5512664.26</v>
      </c>
      <c r="K10" s="619">
        <v>0</v>
      </c>
      <c r="L10" s="339">
        <v>5512664.26</v>
      </c>
      <c r="M10" s="340">
        <v>5512664.26</v>
      </c>
      <c r="N10" s="619">
        <v>0</v>
      </c>
      <c r="O10" s="339">
        <v>5512664.26</v>
      </c>
      <c r="P10" s="340">
        <v>5512664.26</v>
      </c>
      <c r="Q10" s="619">
        <v>0</v>
      </c>
      <c r="R10" s="339">
        <v>5512664.26</v>
      </c>
      <c r="S10" s="340">
        <v>5512664.26</v>
      </c>
      <c r="T10" s="619">
        <v>0</v>
      </c>
      <c r="U10" s="339">
        <v>5512664.26</v>
      </c>
      <c r="V10" s="340">
        <v>5512664.26</v>
      </c>
    </row>
    <row r="11" spans="1:22" ht="18" customHeight="1">
      <c r="A11" s="329" t="s">
        <v>305</v>
      </c>
      <c r="B11" s="330"/>
      <c r="C11" s="330"/>
      <c r="D11" s="330"/>
      <c r="E11" s="330"/>
      <c r="F11" s="330"/>
      <c r="G11" s="330"/>
      <c r="H11" s="620">
        <v>987042.2</v>
      </c>
      <c r="I11" s="337">
        <v>2726342.74</v>
      </c>
      <c r="J11" s="338">
        <v>2726342.74</v>
      </c>
      <c r="K11" s="620">
        <v>1499500.76</v>
      </c>
      <c r="L11" s="337">
        <v>2726342.74</v>
      </c>
      <c r="M11" s="338">
        <v>2726342.74</v>
      </c>
      <c r="N11" s="620">
        <v>1079070.73</v>
      </c>
      <c r="O11" s="337">
        <v>2726342.74</v>
      </c>
      <c r="P11" s="338">
        <v>2726342.74</v>
      </c>
      <c r="Q11" s="620">
        <v>902330.8</v>
      </c>
      <c r="R11" s="337">
        <v>2726342.74</v>
      </c>
      <c r="S11" s="338">
        <v>2726342.74</v>
      </c>
      <c r="T11" s="620">
        <v>670147.36</v>
      </c>
      <c r="U11" s="337">
        <v>2726342.74</v>
      </c>
      <c r="V11" s="338">
        <v>2726342.74</v>
      </c>
    </row>
    <row r="12" spans="1:22" ht="18" customHeight="1">
      <c r="A12" s="329" t="s">
        <v>16</v>
      </c>
      <c r="B12" s="330"/>
      <c r="C12" s="330"/>
      <c r="D12" s="330"/>
      <c r="E12" s="330"/>
      <c r="F12" s="330"/>
      <c r="G12" s="330"/>
      <c r="H12" s="620">
        <v>22100</v>
      </c>
      <c r="I12" s="337">
        <v>4264832.04</v>
      </c>
      <c r="J12" s="338">
        <v>4264832.04</v>
      </c>
      <c r="K12" s="620">
        <v>34725</v>
      </c>
      <c r="L12" s="337">
        <v>4264832.04</v>
      </c>
      <c r="M12" s="338">
        <v>4264832.04</v>
      </c>
      <c r="N12" s="620">
        <v>40200</v>
      </c>
      <c r="O12" s="337">
        <v>4264832.04</v>
      </c>
      <c r="P12" s="338">
        <v>4264832.04</v>
      </c>
      <c r="Q12" s="620">
        <v>40175</v>
      </c>
      <c r="R12" s="337">
        <v>4264832.04</v>
      </c>
      <c r="S12" s="338">
        <v>4264832.04</v>
      </c>
      <c r="T12" s="620">
        <v>109100</v>
      </c>
      <c r="U12" s="337">
        <v>4264832.04</v>
      </c>
      <c r="V12" s="338">
        <v>4264832.04</v>
      </c>
    </row>
    <row r="13" spans="1:22" ht="18" customHeight="1">
      <c r="A13" s="329" t="s">
        <v>3</v>
      </c>
      <c r="B13" s="330"/>
      <c r="C13" s="330"/>
      <c r="D13" s="330"/>
      <c r="E13" s="330"/>
      <c r="F13" s="330"/>
      <c r="G13" s="330"/>
      <c r="H13" s="620">
        <v>0</v>
      </c>
      <c r="I13" s="337">
        <v>41563.69</v>
      </c>
      <c r="J13" s="338">
        <v>41563.69</v>
      </c>
      <c r="K13" s="620">
        <v>0</v>
      </c>
      <c r="L13" s="337">
        <v>41563.69</v>
      </c>
      <c r="M13" s="338">
        <v>41563.69</v>
      </c>
      <c r="N13" s="620">
        <v>0</v>
      </c>
      <c r="O13" s="337">
        <v>41563.69</v>
      </c>
      <c r="P13" s="338">
        <v>41563.69</v>
      </c>
      <c r="Q13" s="620">
        <v>0</v>
      </c>
      <c r="R13" s="337">
        <v>41563.69</v>
      </c>
      <c r="S13" s="338">
        <v>41563.69</v>
      </c>
      <c r="T13" s="620">
        <v>0</v>
      </c>
      <c r="U13" s="337">
        <v>41563.69</v>
      </c>
      <c r="V13" s="338">
        <v>41563.69</v>
      </c>
    </row>
    <row r="14" spans="1:22" ht="18" customHeight="1" thickBot="1">
      <c r="A14" s="324"/>
      <c r="B14" s="325"/>
      <c r="C14" s="325"/>
      <c r="D14" s="325"/>
      <c r="E14" s="325"/>
      <c r="F14" s="325"/>
      <c r="G14" s="325"/>
      <c r="H14" s="621">
        <v>0</v>
      </c>
      <c r="I14" s="327">
        <v>0</v>
      </c>
      <c r="J14" s="328">
        <v>0</v>
      </c>
      <c r="K14" s="621">
        <v>0</v>
      </c>
      <c r="L14" s="327">
        <v>0</v>
      </c>
      <c r="M14" s="328">
        <v>0</v>
      </c>
      <c r="N14" s="621">
        <v>0</v>
      </c>
      <c r="O14" s="327">
        <v>0</v>
      </c>
      <c r="P14" s="328">
        <v>0</v>
      </c>
      <c r="Q14" s="621">
        <v>0</v>
      </c>
      <c r="R14" s="327">
        <v>0</v>
      </c>
      <c r="S14" s="328">
        <v>0</v>
      </c>
      <c r="T14" s="621">
        <v>0</v>
      </c>
      <c r="U14" s="327">
        <v>0</v>
      </c>
      <c r="V14" s="328">
        <v>0</v>
      </c>
    </row>
    <row r="15" spans="1:22" ht="18" customHeight="1" thickBot="1">
      <c r="A15" s="303" t="s">
        <v>328</v>
      </c>
      <c r="B15" s="304"/>
      <c r="C15" s="304"/>
      <c r="D15" s="304"/>
      <c r="E15" s="304"/>
      <c r="F15" s="304"/>
      <c r="G15" s="304"/>
      <c r="H15" s="334">
        <f>SUM(H10:H14)</f>
        <v>1118382.2</v>
      </c>
      <c r="I15" s="335"/>
      <c r="J15" s="336"/>
      <c r="K15" s="335">
        <f>SUM(K10:K14)</f>
        <v>1534225.76</v>
      </c>
      <c r="L15" s="335"/>
      <c r="M15" s="335"/>
      <c r="N15" s="334">
        <f>SUM(N10:N14)</f>
        <v>1119270.73</v>
      </c>
      <c r="O15" s="335"/>
      <c r="P15" s="336"/>
      <c r="Q15" s="335">
        <f>SUM(Q10:Q14)</f>
        <v>942505.8</v>
      </c>
      <c r="R15" s="335"/>
      <c r="S15" s="336"/>
      <c r="T15" s="335">
        <f>SUM(T10:T14)</f>
        <v>779247.36</v>
      </c>
      <c r="U15" s="335"/>
      <c r="V15" s="336"/>
    </row>
    <row r="16" spans="1:22" ht="18" customHeight="1">
      <c r="A16" s="329" t="s">
        <v>30</v>
      </c>
      <c r="B16" s="330"/>
      <c r="C16" s="330"/>
      <c r="D16" s="330"/>
      <c r="E16" s="330"/>
      <c r="F16" s="330"/>
      <c r="G16" s="330"/>
      <c r="H16" s="622">
        <v>1091778.52</v>
      </c>
      <c r="I16" s="332">
        <v>1521059.02</v>
      </c>
      <c r="J16" s="333">
        <v>2351270.66</v>
      </c>
      <c r="K16" s="622">
        <v>1429416.99</v>
      </c>
      <c r="L16" s="332">
        <v>1659060.83</v>
      </c>
      <c r="M16" s="333">
        <v>1521059.02</v>
      </c>
      <c r="N16" s="622">
        <v>881979.02</v>
      </c>
      <c r="O16" s="332">
        <v>2230351.92</v>
      </c>
      <c r="P16" s="333">
        <v>1659060.83</v>
      </c>
      <c r="Q16" s="622">
        <v>1190500.59</v>
      </c>
      <c r="R16" s="332">
        <v>2351270.66</v>
      </c>
      <c r="S16" s="333">
        <v>2230351.92</v>
      </c>
      <c r="T16" s="622">
        <v>1035332.74</v>
      </c>
      <c r="U16" s="332">
        <v>2351270.66</v>
      </c>
      <c r="V16" s="333">
        <v>2230351.92</v>
      </c>
    </row>
    <row r="17" spans="1:22" ht="18" customHeight="1" thickBot="1">
      <c r="A17" s="324" t="s">
        <v>3</v>
      </c>
      <c r="B17" s="325"/>
      <c r="C17" s="325"/>
      <c r="D17" s="325"/>
      <c r="E17" s="325"/>
      <c r="F17" s="325"/>
      <c r="G17" s="325"/>
      <c r="H17" s="621">
        <v>0</v>
      </c>
      <c r="I17" s="327">
        <v>1192323.53</v>
      </c>
      <c r="J17" s="328">
        <v>824300.6</v>
      </c>
      <c r="K17" s="621">
        <v>125758</v>
      </c>
      <c r="L17" s="327">
        <v>4295659.86</v>
      </c>
      <c r="M17" s="328">
        <v>1192323.53</v>
      </c>
      <c r="N17" s="621">
        <v>56053.12</v>
      </c>
      <c r="O17" s="327">
        <v>1045347.08</v>
      </c>
      <c r="P17" s="328">
        <v>4295659.86</v>
      </c>
      <c r="Q17" s="621">
        <v>981.61</v>
      </c>
      <c r="R17" s="327">
        <v>824300.6</v>
      </c>
      <c r="S17" s="328">
        <v>1045347.08</v>
      </c>
      <c r="T17" s="621">
        <v>457685.89</v>
      </c>
      <c r="U17" s="327">
        <v>824300.6</v>
      </c>
      <c r="V17" s="328">
        <v>1045347.08</v>
      </c>
    </row>
    <row r="18" spans="1:22" ht="18" customHeight="1" thickBot="1">
      <c r="A18" s="318" t="s">
        <v>329</v>
      </c>
      <c r="B18" s="319"/>
      <c r="C18" s="319"/>
      <c r="D18" s="319"/>
      <c r="E18" s="319"/>
      <c r="F18" s="319"/>
      <c r="G18" s="319"/>
      <c r="H18" s="321">
        <f>SUM(H15:H17)</f>
        <v>2210160.7199999997</v>
      </c>
      <c r="I18" s="322"/>
      <c r="J18" s="323"/>
      <c r="K18" s="322">
        <f>SUM(K15:K17)</f>
        <v>3089400.75</v>
      </c>
      <c r="L18" s="322"/>
      <c r="M18" s="322"/>
      <c r="N18" s="321">
        <f>SUM(N15:N17)</f>
        <v>2057302.87</v>
      </c>
      <c r="O18" s="322"/>
      <c r="P18" s="323"/>
      <c r="Q18" s="321">
        <f>SUM(Q15:Q17)</f>
        <v>2133988</v>
      </c>
      <c r="R18" s="322"/>
      <c r="S18" s="323"/>
      <c r="T18" s="321">
        <f>SUM(T15:T17)</f>
        <v>2272265.99</v>
      </c>
      <c r="U18" s="322"/>
      <c r="V18" s="323"/>
    </row>
    <row r="19" spans="1:19" s="196" customFormat="1" ht="27.75" customHeight="1">
      <c r="A19" s="211" t="s">
        <v>327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" customHeight="1">
      <c r="A20" s="74"/>
      <c r="B20" s="75"/>
      <c r="C20" s="75"/>
      <c r="D20" s="75"/>
      <c r="E20" s="75"/>
      <c r="F20" s="75"/>
      <c r="G20" s="75"/>
      <c r="H20" s="343" t="s">
        <v>303</v>
      </c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5"/>
      <c r="U20" s="345"/>
      <c r="V20" s="346"/>
    </row>
    <row r="21" spans="1:22" ht="18" customHeight="1">
      <c r="A21" s="341" t="s">
        <v>2</v>
      </c>
      <c r="B21" s="341"/>
      <c r="C21" s="341"/>
      <c r="D21" s="341"/>
      <c r="E21" s="341"/>
      <c r="F21" s="341"/>
      <c r="G21" s="341"/>
      <c r="H21" s="342">
        <f>K21-1</f>
        <v>2015</v>
      </c>
      <c r="I21" s="342"/>
      <c r="J21" s="342"/>
      <c r="K21" s="342">
        <f>N21-1</f>
        <v>2016</v>
      </c>
      <c r="L21" s="342"/>
      <c r="M21" s="342"/>
      <c r="N21" s="342">
        <f>Q21-1</f>
        <v>2017</v>
      </c>
      <c r="O21" s="342"/>
      <c r="P21" s="342"/>
      <c r="Q21" s="342">
        <f>T21-1</f>
        <v>2018</v>
      </c>
      <c r="R21" s="342"/>
      <c r="S21" s="342"/>
      <c r="T21" s="342">
        <f>R2</f>
        <v>2019</v>
      </c>
      <c r="U21" s="342"/>
      <c r="V21" s="342"/>
    </row>
    <row r="22" spans="1:22" ht="18" customHeight="1">
      <c r="A22" s="347" t="s">
        <v>15</v>
      </c>
      <c r="B22" s="348"/>
      <c r="C22" s="348"/>
      <c r="D22" s="348"/>
      <c r="E22" s="348"/>
      <c r="F22" s="348"/>
      <c r="G22" s="348"/>
      <c r="H22" s="619">
        <v>3240</v>
      </c>
      <c r="I22" s="339">
        <v>373432.17</v>
      </c>
      <c r="J22" s="340">
        <v>697745.74</v>
      </c>
      <c r="K22" s="619">
        <v>130809.74</v>
      </c>
      <c r="L22" s="339">
        <v>365967.42</v>
      </c>
      <c r="M22" s="340">
        <v>373432.17</v>
      </c>
      <c r="N22" s="619">
        <v>1003346.23</v>
      </c>
      <c r="O22" s="339">
        <v>414709.37</v>
      </c>
      <c r="P22" s="340">
        <v>365967.42</v>
      </c>
      <c r="Q22" s="619">
        <v>256424.57</v>
      </c>
      <c r="R22" s="339">
        <v>697745.74</v>
      </c>
      <c r="S22" s="340">
        <v>414709.37</v>
      </c>
      <c r="T22" s="619">
        <v>689385.25</v>
      </c>
      <c r="U22" s="339">
        <v>557211.56</v>
      </c>
      <c r="V22" s="340">
        <v>577850.16</v>
      </c>
    </row>
    <row r="23" spans="1:22" ht="18" customHeight="1">
      <c r="A23" s="329" t="s">
        <v>305</v>
      </c>
      <c r="B23" s="330"/>
      <c r="C23" s="330"/>
      <c r="D23" s="330"/>
      <c r="E23" s="330"/>
      <c r="F23" s="330"/>
      <c r="G23" s="330"/>
      <c r="H23" s="620">
        <v>0</v>
      </c>
      <c r="I23" s="337">
        <v>12728583.2</v>
      </c>
      <c r="J23" s="338">
        <v>13240574.68</v>
      </c>
      <c r="K23" s="620">
        <v>0</v>
      </c>
      <c r="L23" s="337">
        <v>12120371.99</v>
      </c>
      <c r="M23" s="338">
        <v>12728583.2</v>
      </c>
      <c r="N23" s="620">
        <v>8666.92</v>
      </c>
      <c r="O23" s="337">
        <v>12941517.73</v>
      </c>
      <c r="P23" s="338">
        <v>12120371.99</v>
      </c>
      <c r="Q23" s="620">
        <v>1252.01</v>
      </c>
      <c r="R23" s="337">
        <v>13240574.68</v>
      </c>
      <c r="S23" s="338">
        <v>12941517.73</v>
      </c>
      <c r="T23" s="620">
        <v>1620</v>
      </c>
      <c r="U23" s="337">
        <v>13289626.9983333</v>
      </c>
      <c r="V23" s="338">
        <v>13396094.2633333</v>
      </c>
    </row>
    <row r="24" spans="1:22" ht="18" customHeight="1">
      <c r="A24" s="329" t="s">
        <v>16</v>
      </c>
      <c r="B24" s="330"/>
      <c r="C24" s="330"/>
      <c r="D24" s="330"/>
      <c r="E24" s="330"/>
      <c r="F24" s="330"/>
      <c r="G24" s="330"/>
      <c r="H24" s="620">
        <v>0</v>
      </c>
      <c r="I24" s="337">
        <v>548784.99</v>
      </c>
      <c r="J24" s="338">
        <v>408005.67</v>
      </c>
      <c r="K24" s="620">
        <v>1028258.21</v>
      </c>
      <c r="L24" s="337">
        <v>536819.05</v>
      </c>
      <c r="M24" s="338">
        <v>548784.99</v>
      </c>
      <c r="N24" s="620">
        <v>25</v>
      </c>
      <c r="O24" s="337">
        <v>344975.81</v>
      </c>
      <c r="P24" s="338">
        <v>536819.05</v>
      </c>
      <c r="Q24" s="620">
        <v>0</v>
      </c>
      <c r="R24" s="337">
        <v>408005.67</v>
      </c>
      <c r="S24" s="338">
        <v>344975.81</v>
      </c>
      <c r="T24" s="620">
        <v>0</v>
      </c>
      <c r="U24" s="337">
        <v>128208.386666667</v>
      </c>
      <c r="V24" s="338">
        <v>26303.7966666667</v>
      </c>
    </row>
    <row r="25" spans="1:22" ht="18" customHeight="1" thickBot="1">
      <c r="A25" s="329" t="s">
        <v>3</v>
      </c>
      <c r="B25" s="330"/>
      <c r="C25" s="330"/>
      <c r="D25" s="330"/>
      <c r="E25" s="330"/>
      <c r="F25" s="330"/>
      <c r="G25" s="330"/>
      <c r="H25" s="621">
        <v>0</v>
      </c>
      <c r="I25" s="327">
        <v>0</v>
      </c>
      <c r="J25" s="328">
        <v>0</v>
      </c>
      <c r="K25" s="621">
        <v>0</v>
      </c>
      <c r="L25" s="327">
        <v>0</v>
      </c>
      <c r="M25" s="328">
        <v>0</v>
      </c>
      <c r="N25" s="621">
        <v>0</v>
      </c>
      <c r="O25" s="327">
        <v>0</v>
      </c>
      <c r="P25" s="328">
        <v>0</v>
      </c>
      <c r="Q25" s="621">
        <v>0</v>
      </c>
      <c r="R25" s="327">
        <v>0</v>
      </c>
      <c r="S25" s="328">
        <v>0</v>
      </c>
      <c r="T25" s="621">
        <v>0</v>
      </c>
      <c r="U25" s="327">
        <v>0</v>
      </c>
      <c r="V25" s="328">
        <v>0</v>
      </c>
    </row>
    <row r="26" spans="1:22" ht="18" customHeight="1" thickBot="1">
      <c r="A26" s="303" t="s">
        <v>328</v>
      </c>
      <c r="B26" s="304"/>
      <c r="C26" s="304"/>
      <c r="D26" s="304"/>
      <c r="E26" s="304"/>
      <c r="F26" s="304"/>
      <c r="G26" s="305"/>
      <c r="H26" s="334">
        <f>SUM(H22:H25)</f>
        <v>3240</v>
      </c>
      <c r="I26" s="335"/>
      <c r="J26" s="335"/>
      <c r="K26" s="334">
        <f>SUM(K22:K25)</f>
        <v>1159067.95</v>
      </c>
      <c r="L26" s="335"/>
      <c r="M26" s="336"/>
      <c r="N26" s="335">
        <f>SUM(N22:N25)</f>
        <v>1012038.15</v>
      </c>
      <c r="O26" s="335"/>
      <c r="P26" s="335"/>
      <c r="Q26" s="334">
        <f>SUM(Q22:Q25)</f>
        <v>257676.58000000002</v>
      </c>
      <c r="R26" s="335"/>
      <c r="S26" s="336"/>
      <c r="T26" s="334">
        <f>SUM(T22:T25)</f>
        <v>691005.25</v>
      </c>
      <c r="U26" s="335"/>
      <c r="V26" s="336"/>
    </row>
    <row r="27" spans="1:22" ht="18" customHeight="1">
      <c r="A27" s="329" t="s">
        <v>30</v>
      </c>
      <c r="B27" s="330"/>
      <c r="C27" s="330"/>
      <c r="D27" s="330"/>
      <c r="E27" s="330"/>
      <c r="F27" s="330"/>
      <c r="G27" s="331"/>
      <c r="H27" s="622">
        <v>379968.57</v>
      </c>
      <c r="I27" s="332"/>
      <c r="J27" s="333"/>
      <c r="K27" s="622">
        <v>670</v>
      </c>
      <c r="L27" s="332">
        <v>10122961.629999999</v>
      </c>
      <c r="M27" s="333">
        <v>6628334.5600000005</v>
      </c>
      <c r="N27" s="622">
        <v>296014.75</v>
      </c>
      <c r="O27" s="332">
        <v>6248838.15</v>
      </c>
      <c r="P27" s="333">
        <v>10122961.629999999</v>
      </c>
      <c r="Q27" s="622">
        <v>532769.16</v>
      </c>
      <c r="R27" s="332">
        <v>6834216</v>
      </c>
      <c r="S27" s="333">
        <v>6248838.15</v>
      </c>
      <c r="T27" s="622">
        <v>480603.9</v>
      </c>
      <c r="U27" s="332">
        <v>6001218.28833333</v>
      </c>
      <c r="V27" s="333">
        <v>5811470.08333333</v>
      </c>
    </row>
    <row r="28" spans="1:22" ht="18" customHeight="1" thickBot="1">
      <c r="A28" s="324" t="s">
        <v>3</v>
      </c>
      <c r="B28" s="325"/>
      <c r="C28" s="325"/>
      <c r="D28" s="325"/>
      <c r="E28" s="325"/>
      <c r="F28" s="325"/>
      <c r="G28" s="326"/>
      <c r="H28" s="621">
        <v>348991.49</v>
      </c>
      <c r="I28" s="327">
        <v>0</v>
      </c>
      <c r="J28" s="328">
        <v>0</v>
      </c>
      <c r="K28" s="621">
        <v>406113.2</v>
      </c>
      <c r="L28" s="327">
        <v>0</v>
      </c>
      <c r="M28" s="328">
        <v>0</v>
      </c>
      <c r="N28" s="621">
        <v>235751.86</v>
      </c>
      <c r="O28" s="327">
        <v>0</v>
      </c>
      <c r="P28" s="328">
        <v>0</v>
      </c>
      <c r="Q28" s="621">
        <v>520932.04</v>
      </c>
      <c r="R28" s="327">
        <v>0</v>
      </c>
      <c r="S28" s="328">
        <v>0</v>
      </c>
      <c r="T28" s="621">
        <v>392439.05</v>
      </c>
      <c r="U28" s="327">
        <v>0</v>
      </c>
      <c r="V28" s="328">
        <v>0</v>
      </c>
    </row>
    <row r="29" spans="1:22" ht="18" customHeight="1" thickBot="1">
      <c r="A29" s="318" t="s">
        <v>329</v>
      </c>
      <c r="B29" s="319"/>
      <c r="C29" s="319"/>
      <c r="D29" s="319"/>
      <c r="E29" s="319"/>
      <c r="F29" s="319"/>
      <c r="G29" s="320"/>
      <c r="H29" s="321">
        <f>SUM(H26:H28)</f>
        <v>732200.06</v>
      </c>
      <c r="I29" s="322"/>
      <c r="J29" s="322"/>
      <c r="K29" s="321">
        <f>SUM(K26:K28)</f>
        <v>1565851.15</v>
      </c>
      <c r="L29" s="322"/>
      <c r="M29" s="323"/>
      <c r="N29" s="322">
        <f>SUM(N26:N28)</f>
        <v>1543804.7599999998</v>
      </c>
      <c r="O29" s="322"/>
      <c r="P29" s="322"/>
      <c r="Q29" s="321">
        <f>SUM(Q26:Q28)</f>
        <v>1311377.78</v>
      </c>
      <c r="R29" s="322"/>
      <c r="S29" s="323"/>
      <c r="T29" s="321">
        <f>SUM(T26:T28)</f>
        <v>1564048.2</v>
      </c>
      <c r="U29" s="322"/>
      <c r="V29" s="323"/>
    </row>
    <row r="30" spans="1:19" ht="16.5" customHeight="1">
      <c r="A30" s="74" t="s">
        <v>327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49" t="str">
        <f>Coordonnées!A1</f>
        <v>Synthèse des Comptes</v>
      </c>
      <c r="B1" s="250"/>
      <c r="C1" s="250"/>
      <c r="D1" s="176"/>
      <c r="E1" s="246" t="s">
        <v>0</v>
      </c>
      <c r="F1" s="246"/>
      <c r="G1" s="250" t="str">
        <f>Coordonnées!J1</f>
        <v>DAVERDISSE</v>
      </c>
      <c r="H1" s="250"/>
      <c r="I1" s="178" t="s">
        <v>297</v>
      </c>
      <c r="J1" s="198">
        <f>Coordonnées!R1</f>
        <v>84016</v>
      </c>
    </row>
    <row r="2" spans="1:10" ht="15.75" customHeight="1">
      <c r="A2" s="251"/>
      <c r="B2" s="252"/>
      <c r="C2" s="252"/>
      <c r="D2" s="177"/>
      <c r="E2" s="247"/>
      <c r="F2" s="247"/>
      <c r="G2" s="252"/>
      <c r="H2" s="252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57" t="s">
        <v>306</v>
      </c>
      <c r="F4" s="358"/>
      <c r="G4" s="358"/>
      <c r="H4" s="358"/>
      <c r="I4" s="358"/>
    </row>
    <row r="5" spans="1:9" ht="17.25" customHeight="1">
      <c r="A5" s="30"/>
      <c r="E5" s="368" t="s">
        <v>330</v>
      </c>
      <c r="F5" s="369"/>
      <c r="G5" s="369"/>
      <c r="H5" s="369"/>
      <c r="I5" s="369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70" t="s">
        <v>38</v>
      </c>
      <c r="B8" s="371"/>
      <c r="C8" s="371"/>
      <c r="D8" s="372"/>
      <c r="E8" s="623">
        <v>785273.52</v>
      </c>
      <c r="F8" s="623">
        <v>520069.36</v>
      </c>
      <c r="G8" s="623">
        <v>283934.04</v>
      </c>
      <c r="H8" s="623">
        <v>53264.73</v>
      </c>
      <c r="I8" s="623">
        <v>557595.48</v>
      </c>
    </row>
    <row r="9" spans="1:9" ht="30" customHeight="1">
      <c r="A9" s="362" t="s">
        <v>19</v>
      </c>
      <c r="B9" s="363"/>
      <c r="C9" s="363"/>
      <c r="D9" s="364"/>
      <c r="E9" s="623">
        <v>758838.61</v>
      </c>
      <c r="F9" s="623">
        <v>796535.35</v>
      </c>
      <c r="G9" s="623">
        <v>830821.1</v>
      </c>
      <c r="H9" s="623">
        <v>841642.08</v>
      </c>
      <c r="I9" s="623">
        <v>886342.74</v>
      </c>
    </row>
    <row r="10" spans="1:9" ht="30" customHeight="1">
      <c r="A10" s="362" t="s">
        <v>20</v>
      </c>
      <c r="B10" s="363"/>
      <c r="C10" s="363"/>
      <c r="D10" s="364"/>
      <c r="E10" s="623">
        <v>198854.46</v>
      </c>
      <c r="F10" s="623">
        <v>202740.7</v>
      </c>
      <c r="G10" s="623">
        <v>205397.45</v>
      </c>
      <c r="H10" s="623">
        <v>212995.45</v>
      </c>
      <c r="I10" s="623">
        <v>252510.67</v>
      </c>
    </row>
    <row r="11" spans="1:9" ht="30" customHeight="1">
      <c r="A11" s="362" t="s">
        <v>21</v>
      </c>
      <c r="B11" s="363"/>
      <c r="C11" s="363"/>
      <c r="D11" s="364"/>
      <c r="E11" s="623">
        <v>623751.48</v>
      </c>
      <c r="F11" s="623">
        <v>625652.55</v>
      </c>
      <c r="G11" s="623">
        <v>691385.75</v>
      </c>
      <c r="H11" s="623">
        <v>643048.9</v>
      </c>
      <c r="I11" s="623">
        <v>656286.68</v>
      </c>
    </row>
    <row r="12" spans="1:9" ht="30" customHeight="1">
      <c r="A12" s="362" t="s">
        <v>29</v>
      </c>
      <c r="B12" s="363"/>
      <c r="C12" s="363"/>
      <c r="D12" s="364"/>
      <c r="E12" s="623">
        <v>10532.25</v>
      </c>
      <c r="F12" s="623">
        <v>14164.28</v>
      </c>
      <c r="G12" s="623">
        <v>17801.13</v>
      </c>
      <c r="H12" s="623">
        <v>20945.94</v>
      </c>
      <c r="I12" s="623">
        <v>18606.51</v>
      </c>
    </row>
    <row r="13" spans="1:9" ht="30" customHeight="1">
      <c r="A13" s="362" t="s">
        <v>22</v>
      </c>
      <c r="B13" s="363"/>
      <c r="C13" s="363"/>
      <c r="D13" s="364"/>
      <c r="E13" s="623">
        <v>386010.4</v>
      </c>
      <c r="F13" s="623">
        <v>396898.06</v>
      </c>
      <c r="G13" s="623">
        <v>380211.99</v>
      </c>
      <c r="H13" s="623">
        <v>378510.84</v>
      </c>
      <c r="I13" s="623">
        <v>413228.29</v>
      </c>
    </row>
    <row r="14" spans="1:9" ht="30" customHeight="1">
      <c r="A14" s="362" t="s">
        <v>23</v>
      </c>
      <c r="B14" s="363"/>
      <c r="C14" s="363"/>
      <c r="D14" s="364"/>
      <c r="E14" s="623">
        <v>226225.37</v>
      </c>
      <c r="F14" s="623">
        <v>233258.75</v>
      </c>
      <c r="G14" s="623">
        <v>224605.03</v>
      </c>
      <c r="H14" s="623">
        <v>254597.13</v>
      </c>
      <c r="I14" s="623">
        <v>257626.34</v>
      </c>
    </row>
    <row r="15" spans="1:9" ht="30" customHeight="1">
      <c r="A15" s="362" t="s">
        <v>24</v>
      </c>
      <c r="B15" s="363"/>
      <c r="C15" s="363"/>
      <c r="D15" s="364"/>
      <c r="E15" s="623">
        <v>253277.97</v>
      </c>
      <c r="F15" s="623">
        <v>242841.86</v>
      </c>
      <c r="G15" s="623">
        <v>244306.92</v>
      </c>
      <c r="H15" s="623">
        <v>248364</v>
      </c>
      <c r="I15" s="623">
        <v>259984.97</v>
      </c>
    </row>
    <row r="16" spans="1:9" ht="30" customHeight="1">
      <c r="A16" s="359" t="s">
        <v>35</v>
      </c>
      <c r="B16" s="360"/>
      <c r="C16" s="360"/>
      <c r="D16" s="361"/>
      <c r="E16" s="623">
        <v>0</v>
      </c>
      <c r="F16" s="623">
        <v>0</v>
      </c>
      <c r="G16" s="623">
        <v>0</v>
      </c>
      <c r="H16" s="623">
        <v>0</v>
      </c>
      <c r="I16" s="623">
        <v>0</v>
      </c>
    </row>
    <row r="17" spans="1:9" ht="30" customHeight="1">
      <c r="A17" s="362" t="s">
        <v>34</v>
      </c>
      <c r="B17" s="363"/>
      <c r="C17" s="363"/>
      <c r="D17" s="364"/>
      <c r="E17" s="623">
        <v>58316.06</v>
      </c>
      <c r="F17" s="623">
        <v>54494.16</v>
      </c>
      <c r="G17" s="623">
        <v>42939.29</v>
      </c>
      <c r="H17" s="623">
        <v>49244.31</v>
      </c>
      <c r="I17" s="623">
        <v>48363.31</v>
      </c>
    </row>
    <row r="18" spans="1:9" ht="30" customHeight="1">
      <c r="A18" s="362" t="s">
        <v>25</v>
      </c>
      <c r="B18" s="363"/>
      <c r="C18" s="363"/>
      <c r="D18" s="364"/>
      <c r="E18" s="623">
        <v>204276.45</v>
      </c>
      <c r="F18" s="623">
        <v>250213.03</v>
      </c>
      <c r="G18" s="623">
        <v>249481.71</v>
      </c>
      <c r="H18" s="623">
        <v>231720.73</v>
      </c>
      <c r="I18" s="623">
        <v>266839.82</v>
      </c>
    </row>
    <row r="19" spans="1:9" ht="30" customHeight="1">
      <c r="A19" s="359" t="s">
        <v>26</v>
      </c>
      <c r="B19" s="360"/>
      <c r="C19" s="360"/>
      <c r="D19" s="361"/>
      <c r="E19" s="623">
        <v>153023.89</v>
      </c>
      <c r="F19" s="623">
        <v>167124.33</v>
      </c>
      <c r="G19" s="623">
        <v>170306.16</v>
      </c>
      <c r="H19" s="623">
        <v>180440.08</v>
      </c>
      <c r="I19" s="623">
        <v>165658.98</v>
      </c>
    </row>
    <row r="20" spans="1:9" ht="30" customHeight="1">
      <c r="A20" s="362" t="s">
        <v>27</v>
      </c>
      <c r="B20" s="363"/>
      <c r="C20" s="363"/>
      <c r="D20" s="364"/>
      <c r="E20" s="623">
        <v>19165.61</v>
      </c>
      <c r="F20" s="623">
        <v>20153.27</v>
      </c>
      <c r="G20" s="623">
        <v>17169.68</v>
      </c>
      <c r="H20" s="623">
        <v>12483.88</v>
      </c>
      <c r="I20" s="623">
        <v>9958</v>
      </c>
    </row>
    <row r="21" spans="1:9" ht="30" customHeight="1">
      <c r="A21" s="365" t="s">
        <v>28</v>
      </c>
      <c r="B21" s="366"/>
      <c r="C21" s="366"/>
      <c r="D21" s="367"/>
      <c r="E21" s="623">
        <v>210</v>
      </c>
      <c r="F21" s="623">
        <v>0</v>
      </c>
      <c r="G21" s="623">
        <v>280</v>
      </c>
      <c r="H21" s="623">
        <v>280</v>
      </c>
      <c r="I21" s="623">
        <v>0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49" t="str">
        <f>Coordonnées!A1</f>
        <v>Synthèse des Comptes</v>
      </c>
      <c r="B1" s="250"/>
      <c r="C1" s="250"/>
      <c r="D1" s="176"/>
      <c r="E1" s="246" t="s">
        <v>0</v>
      </c>
      <c r="F1" s="246"/>
      <c r="G1" s="250" t="str">
        <f>Coordonnées!J1</f>
        <v>DAVERDISSE</v>
      </c>
      <c r="H1" s="250"/>
      <c r="I1" s="178" t="s">
        <v>297</v>
      </c>
      <c r="J1" s="198">
        <f>Coordonnées!R1</f>
        <v>84016</v>
      </c>
    </row>
    <row r="2" spans="1:10" ht="15.75" customHeight="1">
      <c r="A2" s="251"/>
      <c r="B2" s="252"/>
      <c r="C2" s="252"/>
      <c r="D2" s="177"/>
      <c r="E2" s="247"/>
      <c r="F2" s="247"/>
      <c r="G2" s="252"/>
      <c r="H2" s="252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57" t="s">
        <v>306</v>
      </c>
      <c r="F4" s="358"/>
      <c r="G4" s="358"/>
      <c r="H4" s="358"/>
      <c r="I4" s="358"/>
    </row>
    <row r="5" spans="1:9" ht="17.25" customHeight="1">
      <c r="A5" s="30"/>
      <c r="E5" s="373" t="s">
        <v>331</v>
      </c>
      <c r="F5" s="374"/>
      <c r="G5" s="374"/>
      <c r="H5" s="374"/>
      <c r="I5" s="374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70" t="s">
        <v>38</v>
      </c>
      <c r="B8" s="371"/>
      <c r="C8" s="371"/>
      <c r="D8" s="372"/>
      <c r="E8" s="623">
        <v>3955772.31</v>
      </c>
      <c r="F8" s="623">
        <v>3286359.25</v>
      </c>
      <c r="G8" s="623">
        <v>2969572.32</v>
      </c>
      <c r="H8" s="623">
        <v>3279627.5</v>
      </c>
      <c r="I8" s="623">
        <v>3396059.34</v>
      </c>
    </row>
    <row r="9" spans="1:9" ht="30" customHeight="1">
      <c r="A9" s="362" t="s">
        <v>19</v>
      </c>
      <c r="B9" s="363"/>
      <c r="C9" s="363"/>
      <c r="D9" s="364"/>
      <c r="E9" s="623">
        <v>81979.91</v>
      </c>
      <c r="F9" s="623">
        <v>93613.98</v>
      </c>
      <c r="G9" s="623">
        <v>83572.52</v>
      </c>
      <c r="H9" s="623">
        <v>75488.18</v>
      </c>
      <c r="I9" s="623">
        <v>95440.03</v>
      </c>
    </row>
    <row r="10" spans="1:9" ht="30" customHeight="1">
      <c r="A10" s="362" t="s">
        <v>20</v>
      </c>
      <c r="B10" s="363"/>
      <c r="C10" s="363"/>
      <c r="D10" s="364"/>
      <c r="E10" s="623">
        <v>235.76</v>
      </c>
      <c r="F10" s="623">
        <v>157.07</v>
      </c>
      <c r="G10" s="623">
        <v>0</v>
      </c>
      <c r="H10" s="623">
        <v>0</v>
      </c>
      <c r="I10" s="623">
        <v>50546.55</v>
      </c>
    </row>
    <row r="11" spans="1:9" ht="30" customHeight="1">
      <c r="A11" s="362" t="s">
        <v>21</v>
      </c>
      <c r="B11" s="363"/>
      <c r="C11" s="363"/>
      <c r="D11" s="364"/>
      <c r="E11" s="623">
        <v>117978.1</v>
      </c>
      <c r="F11" s="623">
        <v>132521.4</v>
      </c>
      <c r="G11" s="623">
        <v>144277.77</v>
      </c>
      <c r="H11" s="623">
        <v>131656.3</v>
      </c>
      <c r="I11" s="623">
        <v>133283.62</v>
      </c>
    </row>
    <row r="12" spans="1:9" ht="30" customHeight="1">
      <c r="A12" s="362" t="s">
        <v>29</v>
      </c>
      <c r="B12" s="363"/>
      <c r="C12" s="363"/>
      <c r="D12" s="364"/>
      <c r="E12" s="623">
        <v>14520.2</v>
      </c>
      <c r="F12" s="623">
        <v>41326.83</v>
      </c>
      <c r="G12" s="623">
        <v>26790.55</v>
      </c>
      <c r="H12" s="623">
        <v>27073.82</v>
      </c>
      <c r="I12" s="623">
        <v>26690.17</v>
      </c>
    </row>
    <row r="13" spans="1:9" ht="30" customHeight="1">
      <c r="A13" s="362" t="s">
        <v>22</v>
      </c>
      <c r="B13" s="363"/>
      <c r="C13" s="363"/>
      <c r="D13" s="364"/>
      <c r="E13" s="623">
        <v>1362069.28</v>
      </c>
      <c r="F13" s="623">
        <v>1051772.97</v>
      </c>
      <c r="G13" s="623">
        <v>1511709.93</v>
      </c>
      <c r="H13" s="623">
        <v>997766.59</v>
      </c>
      <c r="I13" s="623">
        <v>1238586.32</v>
      </c>
    </row>
    <row r="14" spans="1:9" ht="30" customHeight="1">
      <c r="A14" s="362" t="s">
        <v>23</v>
      </c>
      <c r="B14" s="363"/>
      <c r="C14" s="363"/>
      <c r="D14" s="364"/>
      <c r="E14" s="623">
        <v>122015.87</v>
      </c>
      <c r="F14" s="623">
        <v>132556.51</v>
      </c>
      <c r="G14" s="623">
        <v>121882.33</v>
      </c>
      <c r="H14" s="623">
        <v>121320.7</v>
      </c>
      <c r="I14" s="623">
        <v>124549.09</v>
      </c>
    </row>
    <row r="15" spans="1:9" ht="30" customHeight="1">
      <c r="A15" s="362" t="s">
        <v>24</v>
      </c>
      <c r="B15" s="363"/>
      <c r="C15" s="363"/>
      <c r="D15" s="364"/>
      <c r="E15" s="623">
        <v>80863.39</v>
      </c>
      <c r="F15" s="623">
        <v>96642.32</v>
      </c>
      <c r="G15" s="623">
        <v>85541.2</v>
      </c>
      <c r="H15" s="623">
        <v>87938.48</v>
      </c>
      <c r="I15" s="623">
        <v>89513.77</v>
      </c>
    </row>
    <row r="16" spans="1:9" ht="30" customHeight="1">
      <c r="A16" s="359" t="s">
        <v>35</v>
      </c>
      <c r="B16" s="360"/>
      <c r="C16" s="360"/>
      <c r="D16" s="361"/>
      <c r="E16" s="623">
        <v>0</v>
      </c>
      <c r="F16" s="623">
        <v>0</v>
      </c>
      <c r="G16" s="623">
        <v>0</v>
      </c>
      <c r="H16" s="623">
        <v>0</v>
      </c>
      <c r="I16" s="623">
        <v>0</v>
      </c>
    </row>
    <row r="17" spans="1:9" ht="30" customHeight="1">
      <c r="A17" s="362" t="s">
        <v>34</v>
      </c>
      <c r="B17" s="363"/>
      <c r="C17" s="363"/>
      <c r="D17" s="364"/>
      <c r="E17" s="623">
        <v>0</v>
      </c>
      <c r="F17" s="623">
        <v>0</v>
      </c>
      <c r="G17" s="623">
        <v>0</v>
      </c>
      <c r="H17" s="623">
        <v>0</v>
      </c>
      <c r="I17" s="623">
        <v>0</v>
      </c>
    </row>
    <row r="18" spans="1:9" ht="30" customHeight="1">
      <c r="A18" s="362" t="s">
        <v>25</v>
      </c>
      <c r="B18" s="363"/>
      <c r="C18" s="363"/>
      <c r="D18" s="364"/>
      <c r="E18" s="623">
        <v>23282.8</v>
      </c>
      <c r="F18" s="623">
        <v>24559.01</v>
      </c>
      <c r="G18" s="623">
        <v>19272.27</v>
      </c>
      <c r="H18" s="623">
        <v>12179.11</v>
      </c>
      <c r="I18" s="623">
        <v>30828.31</v>
      </c>
    </row>
    <row r="19" spans="1:9" ht="30" customHeight="1">
      <c r="A19" s="359" t="s">
        <v>26</v>
      </c>
      <c r="B19" s="360"/>
      <c r="C19" s="360"/>
      <c r="D19" s="361"/>
      <c r="E19" s="623">
        <v>3550.83</v>
      </c>
      <c r="F19" s="623">
        <v>9108.41</v>
      </c>
      <c r="G19" s="623">
        <v>7997.23</v>
      </c>
      <c r="H19" s="623">
        <v>1725</v>
      </c>
      <c r="I19" s="623">
        <v>2902.46</v>
      </c>
    </row>
    <row r="20" spans="1:9" ht="30" customHeight="1">
      <c r="A20" s="362" t="s">
        <v>27</v>
      </c>
      <c r="B20" s="363"/>
      <c r="C20" s="363"/>
      <c r="D20" s="364"/>
      <c r="E20" s="623">
        <v>0</v>
      </c>
      <c r="F20" s="623">
        <v>0</v>
      </c>
      <c r="G20" s="623">
        <v>0</v>
      </c>
      <c r="H20" s="623">
        <v>780.09</v>
      </c>
      <c r="I20" s="623">
        <v>0</v>
      </c>
    </row>
    <row r="21" spans="1:9" ht="30" customHeight="1">
      <c r="A21" s="365" t="s">
        <v>28</v>
      </c>
      <c r="B21" s="366"/>
      <c r="C21" s="366"/>
      <c r="D21" s="367"/>
      <c r="E21" s="623">
        <v>0</v>
      </c>
      <c r="F21" s="623">
        <v>0</v>
      </c>
      <c r="G21" s="623">
        <v>0</v>
      </c>
      <c r="H21" s="623">
        <v>0</v>
      </c>
      <c r="I21" s="623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49" t="str">
        <f>Coordonnées!A1</f>
        <v>Synthèse des Comptes</v>
      </c>
      <c r="B1" s="250"/>
      <c r="C1" s="250"/>
      <c r="D1" s="176"/>
      <c r="E1" s="246" t="s">
        <v>0</v>
      </c>
      <c r="F1" s="246"/>
      <c r="G1" s="250" t="str">
        <f>Coordonnées!J1</f>
        <v>DAVERDISSE</v>
      </c>
      <c r="H1" s="250"/>
      <c r="I1" s="178" t="s">
        <v>297</v>
      </c>
      <c r="J1" s="198">
        <f>Coordonnées!R1</f>
        <v>84016</v>
      </c>
    </row>
    <row r="2" spans="1:10" ht="15.75" customHeight="1">
      <c r="A2" s="251"/>
      <c r="B2" s="252"/>
      <c r="C2" s="252"/>
      <c r="D2" s="177"/>
      <c r="E2" s="247"/>
      <c r="F2" s="247"/>
      <c r="G2" s="252"/>
      <c r="H2" s="252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57" t="s">
        <v>306</v>
      </c>
      <c r="F4" s="358"/>
      <c r="G4" s="358"/>
      <c r="H4" s="358"/>
      <c r="I4" s="358"/>
    </row>
    <row r="5" spans="1:9" ht="17.25" customHeight="1">
      <c r="A5" s="30"/>
      <c r="E5" s="375" t="s">
        <v>332</v>
      </c>
      <c r="F5" s="376"/>
      <c r="G5" s="376"/>
      <c r="H5" s="376"/>
      <c r="I5" s="376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70" t="s">
        <v>38</v>
      </c>
      <c r="B8" s="371"/>
      <c r="C8" s="371"/>
      <c r="D8" s="372"/>
      <c r="E8" s="623">
        <v>381511.81</v>
      </c>
      <c r="F8" s="623">
        <v>852219.72</v>
      </c>
      <c r="G8" s="623">
        <v>56053.12</v>
      </c>
      <c r="H8" s="623">
        <v>981.61</v>
      </c>
      <c r="I8" s="623">
        <v>457685.89</v>
      </c>
    </row>
    <row r="9" spans="1:9" ht="30" customHeight="1">
      <c r="A9" s="362" t="s">
        <v>19</v>
      </c>
      <c r="B9" s="363"/>
      <c r="C9" s="363"/>
      <c r="D9" s="364"/>
      <c r="E9" s="623">
        <v>17139.73</v>
      </c>
      <c r="F9" s="623">
        <v>661488.37</v>
      </c>
      <c r="G9" s="623">
        <v>8053.82</v>
      </c>
      <c r="H9" s="623">
        <v>73322.24</v>
      </c>
      <c r="I9" s="623">
        <v>94653.03</v>
      </c>
    </row>
    <row r="10" spans="1:9" ht="30" customHeight="1">
      <c r="A10" s="362" t="s">
        <v>20</v>
      </c>
      <c r="B10" s="363"/>
      <c r="C10" s="363"/>
      <c r="D10" s="364"/>
      <c r="E10" s="623">
        <v>0</v>
      </c>
      <c r="F10" s="623">
        <v>0</v>
      </c>
      <c r="G10" s="623">
        <v>0</v>
      </c>
      <c r="H10" s="623">
        <v>0</v>
      </c>
      <c r="I10" s="623">
        <v>0</v>
      </c>
    </row>
    <row r="11" spans="1:9" ht="30" customHeight="1">
      <c r="A11" s="362" t="s">
        <v>21</v>
      </c>
      <c r="B11" s="363"/>
      <c r="C11" s="363"/>
      <c r="D11" s="364"/>
      <c r="E11" s="623">
        <v>467617.3</v>
      </c>
      <c r="F11" s="623">
        <v>668391.11</v>
      </c>
      <c r="G11" s="623">
        <v>270976.44</v>
      </c>
      <c r="H11" s="623">
        <v>342059.15</v>
      </c>
      <c r="I11" s="623">
        <v>519828.57</v>
      </c>
    </row>
    <row r="12" spans="1:9" ht="30" customHeight="1">
      <c r="A12" s="362" t="s">
        <v>29</v>
      </c>
      <c r="B12" s="363"/>
      <c r="C12" s="363"/>
      <c r="D12" s="364"/>
      <c r="E12" s="623">
        <v>0</v>
      </c>
      <c r="F12" s="623">
        <v>1815</v>
      </c>
      <c r="G12" s="623">
        <v>0</v>
      </c>
      <c r="H12" s="623">
        <v>0</v>
      </c>
      <c r="I12" s="623">
        <v>0</v>
      </c>
    </row>
    <row r="13" spans="1:9" ht="30" customHeight="1">
      <c r="A13" s="362" t="s">
        <v>22</v>
      </c>
      <c r="B13" s="363"/>
      <c r="C13" s="363"/>
      <c r="D13" s="364"/>
      <c r="E13" s="623">
        <v>9136.03</v>
      </c>
      <c r="F13" s="623">
        <v>15286.86</v>
      </c>
      <c r="G13" s="623">
        <v>152711.98</v>
      </c>
      <c r="H13" s="623">
        <v>348086.39</v>
      </c>
      <c r="I13" s="623">
        <v>10432.99</v>
      </c>
    </row>
    <row r="14" spans="1:9" ht="30" customHeight="1">
      <c r="A14" s="362" t="s">
        <v>23</v>
      </c>
      <c r="B14" s="363"/>
      <c r="C14" s="363"/>
      <c r="D14" s="364"/>
      <c r="E14" s="623">
        <v>16495.41</v>
      </c>
      <c r="F14" s="623">
        <v>11001.24</v>
      </c>
      <c r="G14" s="623">
        <v>628846.56</v>
      </c>
      <c r="H14" s="623">
        <v>10595.18</v>
      </c>
      <c r="I14" s="623">
        <v>31913.51</v>
      </c>
    </row>
    <row r="15" spans="1:9" ht="30" customHeight="1">
      <c r="A15" s="362" t="s">
        <v>24</v>
      </c>
      <c r="B15" s="363"/>
      <c r="C15" s="363"/>
      <c r="D15" s="364"/>
      <c r="E15" s="623">
        <v>7750</v>
      </c>
      <c r="F15" s="623">
        <v>1797</v>
      </c>
      <c r="G15" s="623">
        <v>18481.93</v>
      </c>
      <c r="H15" s="623">
        <v>0</v>
      </c>
      <c r="I15" s="623">
        <v>0</v>
      </c>
    </row>
    <row r="16" spans="1:9" ht="30" customHeight="1">
      <c r="A16" s="359" t="s">
        <v>35</v>
      </c>
      <c r="B16" s="360"/>
      <c r="C16" s="360"/>
      <c r="D16" s="361"/>
      <c r="E16" s="623">
        <v>0</v>
      </c>
      <c r="F16" s="623">
        <v>0</v>
      </c>
      <c r="G16" s="623">
        <v>0</v>
      </c>
      <c r="H16" s="623">
        <v>0</v>
      </c>
      <c r="I16" s="623">
        <v>0</v>
      </c>
    </row>
    <row r="17" spans="1:9" ht="30" customHeight="1">
      <c r="A17" s="362" t="s">
        <v>34</v>
      </c>
      <c r="B17" s="363"/>
      <c r="C17" s="363"/>
      <c r="D17" s="364"/>
      <c r="E17" s="623">
        <v>275386.6</v>
      </c>
      <c r="F17" s="623">
        <v>60298.18</v>
      </c>
      <c r="G17" s="623">
        <v>0</v>
      </c>
      <c r="H17" s="623">
        <v>0</v>
      </c>
      <c r="I17" s="623">
        <v>0</v>
      </c>
    </row>
    <row r="18" spans="1:9" ht="30" customHeight="1">
      <c r="A18" s="362" t="s">
        <v>25</v>
      </c>
      <c r="B18" s="363"/>
      <c r="C18" s="363"/>
      <c r="D18" s="364"/>
      <c r="E18" s="623">
        <v>0</v>
      </c>
      <c r="F18" s="623">
        <v>0</v>
      </c>
      <c r="G18" s="623">
        <v>0</v>
      </c>
      <c r="H18" s="623">
        <v>0</v>
      </c>
      <c r="I18" s="623">
        <v>0</v>
      </c>
    </row>
    <row r="19" spans="1:9" ht="30" customHeight="1">
      <c r="A19" s="359" t="s">
        <v>26</v>
      </c>
      <c r="B19" s="360"/>
      <c r="C19" s="360"/>
      <c r="D19" s="361"/>
      <c r="E19" s="623">
        <v>213117.13</v>
      </c>
      <c r="F19" s="623">
        <v>114148</v>
      </c>
      <c r="G19" s="623">
        <v>40200</v>
      </c>
      <c r="H19" s="623">
        <v>168442.84</v>
      </c>
      <c r="I19" s="623">
        <v>122419.26</v>
      </c>
    </row>
    <row r="20" spans="1:9" ht="30" customHeight="1">
      <c r="A20" s="362" t="s">
        <v>27</v>
      </c>
      <c r="B20" s="363"/>
      <c r="C20" s="363"/>
      <c r="D20" s="364"/>
      <c r="E20" s="623">
        <v>2500</v>
      </c>
      <c r="F20" s="623">
        <v>0</v>
      </c>
      <c r="G20" s="623">
        <v>0</v>
      </c>
      <c r="H20" s="623">
        <v>0</v>
      </c>
      <c r="I20" s="623">
        <v>0</v>
      </c>
    </row>
    <row r="21" spans="1:9" ht="30" customHeight="1">
      <c r="A21" s="365" t="s">
        <v>28</v>
      </c>
      <c r="B21" s="366"/>
      <c r="C21" s="366"/>
      <c r="D21" s="367"/>
      <c r="E21" s="623">
        <v>0</v>
      </c>
      <c r="F21" s="623">
        <v>0</v>
      </c>
      <c r="G21" s="623">
        <v>0</v>
      </c>
      <c r="H21" s="623">
        <v>0</v>
      </c>
      <c r="I21" s="623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49" t="str">
        <f>Coordonnées!A1</f>
        <v>Synthèse des Comptes</v>
      </c>
      <c r="B1" s="250"/>
      <c r="C1" s="250"/>
      <c r="D1" s="176"/>
      <c r="E1" s="246" t="s">
        <v>0</v>
      </c>
      <c r="F1" s="246"/>
      <c r="G1" s="250" t="str">
        <f>Coordonnées!J1</f>
        <v>DAVERDISSE</v>
      </c>
      <c r="H1" s="250"/>
      <c r="I1" s="178" t="s">
        <v>297</v>
      </c>
      <c r="J1" s="198">
        <f>Coordonnées!R1</f>
        <v>84016</v>
      </c>
    </row>
    <row r="2" spans="1:10" ht="15.75" customHeight="1">
      <c r="A2" s="251"/>
      <c r="B2" s="252"/>
      <c r="C2" s="252"/>
      <c r="D2" s="177"/>
      <c r="E2" s="247"/>
      <c r="F2" s="247"/>
      <c r="G2" s="252"/>
      <c r="H2" s="252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57" t="s">
        <v>306</v>
      </c>
      <c r="F4" s="358"/>
      <c r="G4" s="358"/>
      <c r="H4" s="358"/>
      <c r="I4" s="358"/>
    </row>
    <row r="5" spans="1:9" ht="17.25" customHeight="1">
      <c r="A5" s="30"/>
      <c r="E5" s="377" t="s">
        <v>333</v>
      </c>
      <c r="F5" s="378"/>
      <c r="G5" s="378"/>
      <c r="H5" s="378"/>
      <c r="I5" s="378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70" t="s">
        <v>38</v>
      </c>
      <c r="B8" s="371"/>
      <c r="C8" s="371"/>
      <c r="D8" s="372"/>
      <c r="E8" s="623">
        <v>348991.49</v>
      </c>
      <c r="F8" s="623">
        <v>527961.2</v>
      </c>
      <c r="G8" s="623">
        <v>519878.14</v>
      </c>
      <c r="H8" s="623">
        <v>981494.45</v>
      </c>
      <c r="I8" s="623">
        <v>968980.19</v>
      </c>
    </row>
    <row r="9" spans="1:9" ht="30" customHeight="1">
      <c r="A9" s="362" t="s">
        <v>19</v>
      </c>
      <c r="B9" s="363"/>
      <c r="C9" s="363"/>
      <c r="D9" s="364"/>
      <c r="E9" s="623">
        <v>3240</v>
      </c>
      <c r="F9" s="623">
        <v>0</v>
      </c>
      <c r="G9" s="623">
        <v>430035.17</v>
      </c>
      <c r="H9" s="623">
        <v>981.61</v>
      </c>
      <c r="I9" s="623">
        <v>0</v>
      </c>
    </row>
    <row r="10" spans="1:9" ht="30" customHeight="1">
      <c r="A10" s="362" t="s">
        <v>20</v>
      </c>
      <c r="B10" s="363"/>
      <c r="C10" s="363"/>
      <c r="D10" s="364"/>
      <c r="E10" s="623">
        <v>0</v>
      </c>
      <c r="F10" s="623">
        <v>0</v>
      </c>
      <c r="G10" s="623">
        <v>0</v>
      </c>
      <c r="H10" s="623">
        <v>0</v>
      </c>
      <c r="I10" s="623">
        <v>0</v>
      </c>
    </row>
    <row r="11" spans="1:9" ht="30" customHeight="1">
      <c r="A11" s="362" t="s">
        <v>21</v>
      </c>
      <c r="B11" s="363"/>
      <c r="C11" s="363"/>
      <c r="D11" s="364"/>
      <c r="E11" s="623">
        <v>0</v>
      </c>
      <c r="F11" s="623">
        <v>917726.37</v>
      </c>
      <c r="G11" s="623">
        <v>6783</v>
      </c>
      <c r="H11" s="623">
        <v>1252.01</v>
      </c>
      <c r="I11" s="623">
        <v>360754.17</v>
      </c>
    </row>
    <row r="12" spans="1:9" ht="30" customHeight="1">
      <c r="A12" s="362" t="s">
        <v>29</v>
      </c>
      <c r="B12" s="363"/>
      <c r="C12" s="363"/>
      <c r="D12" s="364"/>
      <c r="E12" s="623">
        <v>0</v>
      </c>
      <c r="F12" s="623">
        <v>0</v>
      </c>
      <c r="G12" s="623">
        <v>0</v>
      </c>
      <c r="H12" s="623">
        <v>0</v>
      </c>
      <c r="I12" s="623">
        <v>0</v>
      </c>
    </row>
    <row r="13" spans="1:9" ht="30" customHeight="1">
      <c r="A13" s="362" t="s">
        <v>22</v>
      </c>
      <c r="B13" s="363"/>
      <c r="C13" s="363"/>
      <c r="D13" s="364"/>
      <c r="E13" s="623">
        <v>0</v>
      </c>
      <c r="F13" s="623">
        <v>0</v>
      </c>
      <c r="G13" s="623">
        <v>0</v>
      </c>
      <c r="H13" s="623">
        <v>251930.12</v>
      </c>
      <c r="I13" s="623">
        <v>30238.24</v>
      </c>
    </row>
    <row r="14" spans="1:9" ht="30" customHeight="1">
      <c r="A14" s="362" t="s">
        <v>23</v>
      </c>
      <c r="B14" s="363"/>
      <c r="C14" s="363"/>
      <c r="D14" s="364"/>
      <c r="E14" s="623">
        <v>0</v>
      </c>
      <c r="F14" s="623">
        <v>0</v>
      </c>
      <c r="G14" s="623">
        <v>527727.63</v>
      </c>
      <c r="H14" s="623">
        <v>0</v>
      </c>
      <c r="I14" s="623">
        <v>0</v>
      </c>
    </row>
    <row r="15" spans="1:9" ht="30" customHeight="1">
      <c r="A15" s="362" t="s">
        <v>24</v>
      </c>
      <c r="B15" s="363"/>
      <c r="C15" s="363"/>
      <c r="D15" s="364"/>
      <c r="E15" s="623">
        <v>0</v>
      </c>
      <c r="F15" s="623">
        <v>0</v>
      </c>
      <c r="G15" s="623">
        <v>30112.87</v>
      </c>
      <c r="H15" s="623">
        <v>0</v>
      </c>
      <c r="I15" s="623">
        <v>0</v>
      </c>
    </row>
    <row r="16" spans="1:9" ht="30" customHeight="1">
      <c r="A16" s="359" t="s">
        <v>35</v>
      </c>
      <c r="B16" s="360"/>
      <c r="C16" s="360"/>
      <c r="D16" s="361"/>
      <c r="E16" s="623">
        <v>0</v>
      </c>
      <c r="F16" s="623">
        <v>0</v>
      </c>
      <c r="G16" s="623">
        <v>0</v>
      </c>
      <c r="H16" s="623">
        <v>0</v>
      </c>
      <c r="I16" s="623">
        <v>0</v>
      </c>
    </row>
    <row r="17" spans="1:9" ht="30" customHeight="1">
      <c r="A17" s="362" t="s">
        <v>34</v>
      </c>
      <c r="B17" s="363"/>
      <c r="C17" s="363"/>
      <c r="D17" s="364"/>
      <c r="E17" s="623">
        <v>0</v>
      </c>
      <c r="F17" s="623">
        <v>119493.58</v>
      </c>
      <c r="G17" s="623">
        <v>0</v>
      </c>
      <c r="H17" s="623">
        <v>0</v>
      </c>
      <c r="I17" s="623">
        <v>0</v>
      </c>
    </row>
    <row r="18" spans="1:9" ht="30" customHeight="1">
      <c r="A18" s="362" t="s">
        <v>25</v>
      </c>
      <c r="B18" s="363"/>
      <c r="C18" s="363"/>
      <c r="D18" s="364"/>
      <c r="E18" s="623">
        <v>0</v>
      </c>
      <c r="F18" s="623">
        <v>0</v>
      </c>
      <c r="G18" s="623">
        <v>0</v>
      </c>
      <c r="H18" s="623">
        <v>0</v>
      </c>
      <c r="I18" s="623">
        <v>0</v>
      </c>
    </row>
    <row r="19" spans="1:9" ht="30" customHeight="1">
      <c r="A19" s="359" t="s">
        <v>26</v>
      </c>
      <c r="B19" s="360"/>
      <c r="C19" s="360"/>
      <c r="D19" s="361"/>
      <c r="E19" s="623">
        <v>0</v>
      </c>
      <c r="F19" s="623">
        <v>0</v>
      </c>
      <c r="G19" s="623">
        <v>17379.48</v>
      </c>
      <c r="H19" s="623">
        <v>3512.84</v>
      </c>
      <c r="I19" s="623">
        <v>0</v>
      </c>
    </row>
    <row r="20" spans="1:9" ht="30" customHeight="1">
      <c r="A20" s="362" t="s">
        <v>27</v>
      </c>
      <c r="B20" s="363"/>
      <c r="C20" s="363"/>
      <c r="D20" s="364"/>
      <c r="E20" s="623">
        <v>0</v>
      </c>
      <c r="F20" s="623">
        <v>0</v>
      </c>
      <c r="G20" s="623">
        <v>0</v>
      </c>
      <c r="H20" s="623">
        <v>0</v>
      </c>
      <c r="I20" s="623">
        <v>0</v>
      </c>
    </row>
    <row r="21" spans="1:9" ht="30" customHeight="1">
      <c r="A21" s="365" t="s">
        <v>28</v>
      </c>
      <c r="B21" s="366"/>
      <c r="C21" s="366"/>
      <c r="D21" s="367"/>
      <c r="E21" s="623">
        <v>0</v>
      </c>
      <c r="F21" s="623">
        <v>0</v>
      </c>
      <c r="G21" s="623">
        <v>0</v>
      </c>
      <c r="H21" s="623">
        <v>0</v>
      </c>
      <c r="I21" s="623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Cécile Kiebooms</cp:lastModifiedBy>
  <cp:lastPrinted>2019-04-29T14:14:47Z</cp:lastPrinted>
  <dcterms:created xsi:type="dcterms:W3CDTF">2006-02-10T09:03:57Z</dcterms:created>
  <dcterms:modified xsi:type="dcterms:W3CDTF">2022-06-16T11:20:00Z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yannick.lerat@spw.wallonie.be</vt:lpwstr>
  </property>
  <property fmtid="{D5CDD505-2E9C-101B-9397-08002B2CF9AE}" pid="5" name="MSIP_Label_e72a09c5-6e26-4737-a926-47ef1ab198ae_SetDate">
    <vt:lpwstr>2019-10-10T09:23:25.7851800Z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6f3eb558-917c-44de-9027-36e2efd7c26c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